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LeonamMoraisdeOlivei\Downloads\"/>
    </mc:Choice>
  </mc:AlternateContent>
  <xr:revisionPtr revIDLastSave="0" documentId="13_ncr:1_{B6FD0C61-6A6D-45B2-8E94-1579B9AB35DD}" xr6:coauthVersionLast="47" xr6:coauthVersionMax="47" xr10:uidLastSave="{00000000-0000-0000-0000-000000000000}"/>
  <bookViews>
    <workbookView xWindow="28680" yWindow="-120" windowWidth="29040" windowHeight="15720" tabRatio="812" activeTab="3" xr2:uid="{00000000-000D-0000-FFFF-FFFF00000000}"/>
  </bookViews>
  <sheets>
    <sheet name="ETAPA 1" sheetId="22" r:id="rId1"/>
    <sheet name="ETAPA 2" sheetId="7" r:id="rId2"/>
    <sheet name="ETAPA 3" sheetId="9" r:id="rId3"/>
    <sheet name="PARF" sheetId="6" r:id="rId4"/>
    <sheet name="CLASSIFICAÇÃO DE BOLSAS" sheetId="25" r:id="rId5"/>
    <sheet name="CLASSIFICAÇÃO DE DESPESAS" sheetId="26" r:id="rId6"/>
    <sheet name="CLASSIFICAÇÃO E VALORES DE DIÁR" sheetId="27" state="veryHidden" r:id="rId7"/>
    <sheet name="CLASSIFICAÇÃO DESPESAS DE IMPOR" sheetId="28" state="veryHidden" r:id="rId8"/>
    <sheet name="CLASSIFICAÇÃO PASSAGENS " sheetId="29" state="veryHidden" r:id="rId9"/>
  </sheets>
  <externalReferences>
    <externalReference r:id="rId10"/>
  </externalReferences>
  <definedNames>
    <definedName name="_xlnm.Print_Area" localSheetId="0">'ETAPA 1'!$A$4:$J$144</definedName>
    <definedName name="_xlnm.Print_Area" localSheetId="1">'ETAPA 2'!$A$3:$G$80</definedName>
    <definedName name="_xlnm.Print_Area" localSheetId="2">'ETAPA 3'!$A$2:$E$145</definedName>
    <definedName name="_xlnm.Print_Area" localSheetId="3">PARF!$A$5:$E$42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" l="1"/>
  <c r="C20" i="6"/>
  <c r="C22" i="6"/>
  <c r="C19" i="6"/>
  <c r="C16" i="6"/>
  <c r="B22" i="6"/>
  <c r="C21" i="6"/>
  <c r="B21" i="6"/>
  <c r="B19" i="6"/>
  <c r="C18" i="6"/>
  <c r="B18" i="6"/>
  <c r="C17" i="6"/>
  <c r="B17" i="6"/>
  <c r="C40" i="6" l="1"/>
  <c r="C38" i="6"/>
  <c r="C37" i="6"/>
  <c r="C36" i="6"/>
  <c r="C35" i="6"/>
  <c r="B40" i="6"/>
  <c r="G132" i="9"/>
  <c r="F132" i="9"/>
  <c r="G131" i="9"/>
  <c r="F131" i="9"/>
  <c r="G130" i="9"/>
  <c r="F130" i="9"/>
  <c r="G129" i="9"/>
  <c r="F129" i="9"/>
  <c r="G128" i="9"/>
  <c r="F128" i="9"/>
  <c r="G137" i="9"/>
  <c r="F137" i="9"/>
  <c r="G136" i="9"/>
  <c r="F136" i="9"/>
  <c r="G135" i="9"/>
  <c r="F135" i="9"/>
  <c r="G134" i="9"/>
  <c r="F134" i="9"/>
  <c r="G133" i="9"/>
  <c r="F133" i="9"/>
  <c r="B38" i="6"/>
  <c r="B37" i="6"/>
  <c r="B36" i="6"/>
  <c r="E11" i="6"/>
  <c r="G72" i="9"/>
  <c r="F72" i="9"/>
  <c r="G71" i="9"/>
  <c r="F71" i="9"/>
  <c r="G70" i="9"/>
  <c r="F70" i="9"/>
  <c r="G69" i="9"/>
  <c r="F69" i="9"/>
  <c r="G68" i="9"/>
  <c r="F68" i="9"/>
  <c r="G67" i="9"/>
  <c r="F67" i="9"/>
  <c r="G66" i="9"/>
  <c r="F66" i="9"/>
  <c r="G65" i="9"/>
  <c r="F6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56" i="9"/>
  <c r="G57" i="9"/>
  <c r="G58" i="9"/>
  <c r="G59" i="9"/>
  <c r="F56" i="9"/>
  <c r="F57" i="9"/>
  <c r="F58" i="9"/>
  <c r="F59" i="9"/>
  <c r="F60" i="9"/>
  <c r="F61" i="9"/>
  <c r="F62" i="9"/>
  <c r="F63" i="9"/>
  <c r="F64" i="9"/>
  <c r="F73" i="9"/>
  <c r="F74" i="9"/>
  <c r="F75" i="9"/>
  <c r="F76" i="9"/>
  <c r="F77" i="9"/>
  <c r="F78" i="9"/>
  <c r="F79" i="9"/>
  <c r="F80" i="9"/>
  <c r="F81" i="9"/>
  <c r="F82" i="9"/>
  <c r="G63" i="9"/>
  <c r="G62" i="9"/>
  <c r="G61" i="9"/>
  <c r="G60" i="9"/>
  <c r="G64" i="9"/>
  <c r="G73" i="9"/>
  <c r="G74" i="9"/>
  <c r="G75" i="9"/>
  <c r="G76" i="9"/>
  <c r="G77" i="9"/>
  <c r="G78" i="9"/>
  <c r="G79" i="9"/>
  <c r="G80" i="9"/>
  <c r="G81" i="9"/>
  <c r="G82" i="9"/>
  <c r="F53" i="9"/>
  <c r="F54" i="9"/>
  <c r="F55" i="9"/>
  <c r="F52" i="9"/>
  <c r="F50" i="9"/>
  <c r="F51" i="9"/>
  <c r="L112" i="22" l="1"/>
  <c r="L64" i="22"/>
  <c r="E18" i="6" s="1"/>
  <c r="L48" i="22"/>
  <c r="E21" i="6"/>
  <c r="E17" i="6"/>
  <c r="I13" i="22"/>
  <c r="I8" i="22"/>
  <c r="J9" i="22"/>
  <c r="H7" i="22"/>
  <c r="L127" i="22"/>
  <c r="L126" i="22"/>
  <c r="L125" i="22"/>
  <c r="L124" i="22"/>
  <c r="L123" i="22"/>
  <c r="L122" i="22"/>
  <c r="L121" i="22"/>
  <c r="L120" i="22"/>
  <c r="L119" i="22"/>
  <c r="L118" i="22"/>
  <c r="L117" i="22"/>
  <c r="L116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96" i="22" s="1"/>
  <c r="E20" i="6" s="1"/>
  <c r="L79" i="22"/>
  <c r="L78" i="22"/>
  <c r="L77" i="22"/>
  <c r="L76" i="22"/>
  <c r="L75" i="22"/>
  <c r="L74" i="22"/>
  <c r="L73" i="22"/>
  <c r="L72" i="22"/>
  <c r="L71" i="22"/>
  <c r="L70" i="22"/>
  <c r="L69" i="22"/>
  <c r="L68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21" i="22"/>
  <c r="L32" i="22" s="1"/>
  <c r="E16" i="6" s="1"/>
  <c r="L31" i="22"/>
  <c r="L30" i="22"/>
  <c r="L29" i="22"/>
  <c r="L28" i="22"/>
  <c r="L27" i="22"/>
  <c r="L26" i="22"/>
  <c r="L25" i="22"/>
  <c r="L24" i="22"/>
  <c r="L23" i="22"/>
  <c r="L22" i="22"/>
  <c r="L7" i="22"/>
  <c r="L17" i="22" s="1"/>
  <c r="E15" i="6" s="1"/>
  <c r="L8" i="22"/>
  <c r="L9" i="22"/>
  <c r="L10" i="22"/>
  <c r="L11" i="22"/>
  <c r="L12" i="22"/>
  <c r="L13" i="22"/>
  <c r="L14" i="22"/>
  <c r="L15" i="22"/>
  <c r="L16" i="22"/>
  <c r="L6" i="22"/>
  <c r="J121" i="22"/>
  <c r="H121" i="22"/>
  <c r="J120" i="22"/>
  <c r="H120" i="22"/>
  <c r="J119" i="22"/>
  <c r="H119" i="22"/>
  <c r="J118" i="22"/>
  <c r="H118" i="22"/>
  <c r="J117" i="22"/>
  <c r="H117" i="22"/>
  <c r="J116" i="22"/>
  <c r="H116" i="22"/>
  <c r="J105" i="22"/>
  <c r="H105" i="22"/>
  <c r="J104" i="22"/>
  <c r="H104" i="22"/>
  <c r="J103" i="22"/>
  <c r="H103" i="22"/>
  <c r="J102" i="22"/>
  <c r="H102" i="22"/>
  <c r="J101" i="22"/>
  <c r="H101" i="22"/>
  <c r="J100" i="22"/>
  <c r="H100" i="22"/>
  <c r="J89" i="22"/>
  <c r="H89" i="22"/>
  <c r="J88" i="22"/>
  <c r="H88" i="22"/>
  <c r="J87" i="22"/>
  <c r="H87" i="22"/>
  <c r="J86" i="22"/>
  <c r="H86" i="22"/>
  <c r="J85" i="22"/>
  <c r="H85" i="22"/>
  <c r="J84" i="22"/>
  <c r="H84" i="22"/>
  <c r="J73" i="22"/>
  <c r="H73" i="22"/>
  <c r="J72" i="22"/>
  <c r="H72" i="22"/>
  <c r="J71" i="22"/>
  <c r="H71" i="22"/>
  <c r="J70" i="22"/>
  <c r="H70" i="22"/>
  <c r="J69" i="22"/>
  <c r="H69" i="22"/>
  <c r="J68" i="22"/>
  <c r="H68" i="22"/>
  <c r="J57" i="22"/>
  <c r="H57" i="22"/>
  <c r="J56" i="22"/>
  <c r="H56" i="22"/>
  <c r="J55" i="22"/>
  <c r="H55" i="22"/>
  <c r="J54" i="22"/>
  <c r="H54" i="22"/>
  <c r="J53" i="22"/>
  <c r="H53" i="22"/>
  <c r="J52" i="22"/>
  <c r="H52" i="22"/>
  <c r="J41" i="22"/>
  <c r="H41" i="22"/>
  <c r="J40" i="22"/>
  <c r="H40" i="22"/>
  <c r="J39" i="22"/>
  <c r="H39" i="22"/>
  <c r="J38" i="22"/>
  <c r="H38" i="22"/>
  <c r="J37" i="22"/>
  <c r="I37" i="22" s="1"/>
  <c r="H37" i="22"/>
  <c r="J36" i="22"/>
  <c r="I36" i="22" s="1"/>
  <c r="H36" i="22"/>
  <c r="J26" i="22"/>
  <c r="H26" i="22"/>
  <c r="J25" i="22"/>
  <c r="H25" i="22"/>
  <c r="J24" i="22"/>
  <c r="H24" i="22"/>
  <c r="J23" i="22"/>
  <c r="H23" i="22"/>
  <c r="J22" i="22"/>
  <c r="I22" i="22" s="1"/>
  <c r="H22" i="22"/>
  <c r="J11" i="22"/>
  <c r="H11" i="22"/>
  <c r="J10" i="22"/>
  <c r="H10" i="22"/>
  <c r="H9" i="22"/>
  <c r="J8" i="22"/>
  <c r="H8" i="22"/>
  <c r="J7" i="22"/>
  <c r="I7" i="22" s="1"/>
  <c r="J123" i="22"/>
  <c r="I123" i="22" s="1"/>
  <c r="J124" i="22"/>
  <c r="I124" i="22" s="1"/>
  <c r="J125" i="22"/>
  <c r="I125" i="22" s="1"/>
  <c r="J126" i="22"/>
  <c r="I126" i="22" s="1"/>
  <c r="J127" i="22"/>
  <c r="I127" i="22" s="1"/>
  <c r="J122" i="22"/>
  <c r="I122" i="22" s="1"/>
  <c r="J107" i="22"/>
  <c r="I107" i="22" s="1"/>
  <c r="J108" i="22"/>
  <c r="I108" i="22" s="1"/>
  <c r="J109" i="22"/>
  <c r="I109" i="22" s="1"/>
  <c r="J110" i="22"/>
  <c r="I110" i="22" s="1"/>
  <c r="J111" i="22"/>
  <c r="I111" i="22" s="1"/>
  <c r="J106" i="22"/>
  <c r="I106" i="22" s="1"/>
  <c r="J91" i="22"/>
  <c r="I91" i="22" s="1"/>
  <c r="J92" i="22"/>
  <c r="I92" i="22" s="1"/>
  <c r="J93" i="22"/>
  <c r="I93" i="22" s="1"/>
  <c r="J94" i="22"/>
  <c r="I94" i="22" s="1"/>
  <c r="J95" i="22"/>
  <c r="I95" i="22" s="1"/>
  <c r="J90" i="22"/>
  <c r="I90" i="22" s="1"/>
  <c r="J75" i="22"/>
  <c r="I75" i="22" s="1"/>
  <c r="J76" i="22"/>
  <c r="I76" i="22" s="1"/>
  <c r="J77" i="22"/>
  <c r="I77" i="22" s="1"/>
  <c r="J78" i="22"/>
  <c r="I78" i="22" s="1"/>
  <c r="J79" i="22"/>
  <c r="I79" i="22" s="1"/>
  <c r="J74" i="22"/>
  <c r="I74" i="22" s="1"/>
  <c r="J59" i="22"/>
  <c r="I59" i="22" s="1"/>
  <c r="J60" i="22"/>
  <c r="I60" i="22" s="1"/>
  <c r="J61" i="22"/>
  <c r="I61" i="22" s="1"/>
  <c r="J62" i="22"/>
  <c r="I62" i="22" s="1"/>
  <c r="J63" i="22"/>
  <c r="I63" i="22" s="1"/>
  <c r="J58" i="22"/>
  <c r="I58" i="22" s="1"/>
  <c r="J43" i="22"/>
  <c r="I43" i="22" s="1"/>
  <c r="J44" i="22"/>
  <c r="I44" i="22" s="1"/>
  <c r="J45" i="22"/>
  <c r="I45" i="22" s="1"/>
  <c r="J46" i="22"/>
  <c r="I46" i="22" s="1"/>
  <c r="J47" i="22"/>
  <c r="I47" i="22" s="1"/>
  <c r="J42" i="22"/>
  <c r="I42" i="22" s="1"/>
  <c r="J27" i="22"/>
  <c r="J28" i="22"/>
  <c r="I28" i="22" s="1"/>
  <c r="J29" i="22"/>
  <c r="I29" i="22" s="1"/>
  <c r="J30" i="22"/>
  <c r="I30" i="22" s="1"/>
  <c r="J31" i="22"/>
  <c r="I31" i="22" s="1"/>
  <c r="J21" i="22"/>
  <c r="I21" i="22" s="1"/>
  <c r="J12" i="22"/>
  <c r="I12" i="22" s="1"/>
  <c r="J13" i="22"/>
  <c r="J14" i="22"/>
  <c r="I14" i="22" s="1"/>
  <c r="J15" i="22"/>
  <c r="I15" i="22" s="1"/>
  <c r="J16" i="22"/>
  <c r="I16" i="22" s="1"/>
  <c r="J6" i="22"/>
  <c r="I6" i="22" s="1"/>
  <c r="L80" i="22" l="1"/>
  <c r="E19" i="6" s="1"/>
  <c r="L128" i="22"/>
  <c r="E22" i="6" s="1"/>
  <c r="I116" i="22"/>
  <c r="I118" i="22"/>
  <c r="I120" i="22"/>
  <c r="I117" i="22"/>
  <c r="I119" i="22"/>
  <c r="I121" i="22"/>
  <c r="I68" i="22"/>
  <c r="I100" i="22"/>
  <c r="I102" i="22"/>
  <c r="I104" i="22"/>
  <c r="I101" i="22"/>
  <c r="I103" i="22"/>
  <c r="I105" i="22"/>
  <c r="I84" i="22"/>
  <c r="I86" i="22"/>
  <c r="I88" i="22"/>
  <c r="I72" i="22"/>
  <c r="I85" i="22"/>
  <c r="I87" i="22"/>
  <c r="I89" i="22"/>
  <c r="I70" i="22"/>
  <c r="I69" i="22"/>
  <c r="I71" i="22"/>
  <c r="I73" i="22"/>
  <c r="I52" i="22"/>
  <c r="I56" i="22"/>
  <c r="I54" i="22"/>
  <c r="I40" i="22"/>
  <c r="I53" i="22"/>
  <c r="I55" i="22"/>
  <c r="I57" i="22"/>
  <c r="I38" i="22"/>
  <c r="I25" i="22"/>
  <c r="I39" i="22"/>
  <c r="I41" i="22"/>
  <c r="I23" i="22"/>
  <c r="I24" i="22"/>
  <c r="I26" i="22"/>
  <c r="I10" i="22"/>
  <c r="I9" i="22"/>
  <c r="I11" i="22"/>
  <c r="F142" i="9"/>
  <c r="F141" i="9"/>
  <c r="F140" i="9"/>
  <c r="F139" i="9"/>
  <c r="F138" i="9"/>
  <c r="F127" i="9"/>
  <c r="F126" i="9"/>
  <c r="F125" i="9"/>
  <c r="F124" i="9"/>
  <c r="F49" i="9"/>
  <c r="B34" i="6" s="1"/>
  <c r="F43" i="9"/>
  <c r="F42" i="9"/>
  <c r="F41" i="9"/>
  <c r="F40" i="9"/>
  <c r="F39" i="9"/>
  <c r="F38" i="9"/>
  <c r="F37" i="9"/>
  <c r="F36" i="9"/>
  <c r="F35" i="9"/>
  <c r="F34" i="9"/>
  <c r="F33" i="9"/>
  <c r="F16" i="9"/>
  <c r="F15" i="9"/>
  <c r="F14" i="9"/>
  <c r="F13" i="9"/>
  <c r="F12" i="9"/>
  <c r="F11" i="9"/>
  <c r="F10" i="9"/>
  <c r="F9" i="9"/>
  <c r="F8" i="9"/>
  <c r="F7" i="9"/>
  <c r="F6" i="9"/>
  <c r="C33" i="6" s="1"/>
  <c r="D116" i="9"/>
  <c r="D117" i="9"/>
  <c r="D118" i="9"/>
  <c r="C9" i="7"/>
  <c r="F149" i="9"/>
  <c r="F150" i="9"/>
  <c r="F151" i="9"/>
  <c r="F152" i="9"/>
  <c r="F153" i="9"/>
  <c r="F154" i="9"/>
  <c r="F155" i="9"/>
  <c r="F156" i="9"/>
  <c r="D149" i="9"/>
  <c r="D150" i="9"/>
  <c r="D151" i="9"/>
  <c r="D152" i="9"/>
  <c r="D153" i="9"/>
  <c r="D154" i="9"/>
  <c r="D155" i="9"/>
  <c r="D156" i="9"/>
  <c r="D148" i="9"/>
  <c r="F148" i="9"/>
  <c r="E148" i="9"/>
  <c r="E149" i="9"/>
  <c r="E150" i="9"/>
  <c r="E151" i="9"/>
  <c r="E152" i="9"/>
  <c r="E153" i="9"/>
  <c r="E154" i="9"/>
  <c r="E155" i="9"/>
  <c r="E156" i="9"/>
  <c r="B39" i="6" l="1"/>
  <c r="C39" i="6"/>
  <c r="C34" i="6"/>
  <c r="B33" i="6"/>
  <c r="E23" i="6"/>
  <c r="D38" i="6"/>
  <c r="F38" i="6" s="1"/>
  <c r="D40" i="6"/>
  <c r="F40" i="6" s="1"/>
  <c r="D119" i="9"/>
  <c r="F157" i="9"/>
  <c r="A97" i="9"/>
  <c r="H122" i="22" l="1"/>
  <c r="H106" i="22"/>
  <c r="H90" i="22"/>
  <c r="H74" i="22"/>
  <c r="H43" i="22"/>
  <c r="H44" i="22"/>
  <c r="H45" i="22"/>
  <c r="H46" i="22"/>
  <c r="H47" i="22"/>
  <c r="H42" i="22"/>
  <c r="H27" i="22"/>
  <c r="H28" i="22"/>
  <c r="H29" i="22"/>
  <c r="H30" i="22"/>
  <c r="H31" i="22"/>
  <c r="H21" i="22"/>
  <c r="G6" i="9" l="1"/>
  <c r="G7" i="9"/>
  <c r="G8" i="9"/>
  <c r="G9" i="9"/>
  <c r="G10" i="9"/>
  <c r="G11" i="9"/>
  <c r="G12" i="9"/>
  <c r="G13" i="9"/>
  <c r="G14" i="9"/>
  <c r="G15" i="9"/>
  <c r="G16" i="9"/>
  <c r="G33" i="9"/>
  <c r="G34" i="9"/>
  <c r="G35" i="9"/>
  <c r="G36" i="9"/>
  <c r="G37" i="9"/>
  <c r="G38" i="9"/>
  <c r="G39" i="9"/>
  <c r="G40" i="9"/>
  <c r="G41" i="9"/>
  <c r="G42" i="9"/>
  <c r="G43" i="9"/>
  <c r="C15" i="6" l="1"/>
  <c r="B16" i="6"/>
  <c r="B15" i="6"/>
  <c r="G124" i="9"/>
  <c r="G125" i="9"/>
  <c r="G126" i="9"/>
  <c r="G127" i="9"/>
  <c r="G138" i="9"/>
  <c r="G139" i="9"/>
  <c r="G140" i="9"/>
  <c r="C7" i="27"/>
  <c r="A98" i="9"/>
  <c r="A99" i="9"/>
  <c r="A100" i="9"/>
  <c r="F89" i="9"/>
  <c r="C98" i="9" s="1"/>
  <c r="F90" i="9"/>
  <c r="C99" i="9" s="1"/>
  <c r="F91" i="9"/>
  <c r="C100" i="9" s="1"/>
  <c r="F88" i="9"/>
  <c r="G52" i="9"/>
  <c r="G53" i="9"/>
  <c r="G54" i="9"/>
  <c r="G55" i="9"/>
  <c r="G50" i="9"/>
  <c r="G51" i="9"/>
  <c r="H123" i="22"/>
  <c r="H124" i="22"/>
  <c r="H125" i="22"/>
  <c r="H126" i="22"/>
  <c r="H127" i="22"/>
  <c r="H107" i="22"/>
  <c r="H108" i="22"/>
  <c r="H109" i="22"/>
  <c r="H110" i="22"/>
  <c r="H111" i="22"/>
  <c r="H91" i="22"/>
  <c r="H92" i="22"/>
  <c r="H93" i="22"/>
  <c r="H94" i="22"/>
  <c r="H95" i="22"/>
  <c r="C97" i="9" l="1"/>
  <c r="B35" i="6"/>
  <c r="F92" i="9"/>
  <c r="D35" i="6" s="1"/>
  <c r="F35" i="6" s="1"/>
  <c r="D36" i="6" l="1"/>
  <c r="F36" i="6" s="1"/>
  <c r="C101" i="9"/>
  <c r="H75" i="22" l="1"/>
  <c r="H76" i="22"/>
  <c r="H77" i="22"/>
  <c r="H78" i="22"/>
  <c r="H79" i="22"/>
  <c r="H59" i="22"/>
  <c r="H60" i="22"/>
  <c r="H61" i="22"/>
  <c r="H62" i="22"/>
  <c r="H63" i="22"/>
  <c r="H58" i="22"/>
  <c r="H6" i="22" l="1"/>
  <c r="H12" i="22"/>
  <c r="H13" i="22"/>
  <c r="H14" i="22"/>
  <c r="H15" i="22"/>
  <c r="H16" i="22"/>
  <c r="K41" i="25"/>
  <c r="K40" i="25"/>
  <c r="K39" i="25"/>
  <c r="K38" i="25"/>
  <c r="K37" i="25"/>
  <c r="K36" i="25"/>
  <c r="O35" i="25"/>
  <c r="N35" i="25"/>
  <c r="M35" i="25"/>
  <c r="L35" i="25"/>
  <c r="K35" i="25"/>
  <c r="O34" i="25"/>
  <c r="N34" i="25"/>
  <c r="M34" i="25"/>
  <c r="L34" i="25"/>
  <c r="K34" i="25"/>
  <c r="O33" i="25"/>
  <c r="N33" i="25"/>
  <c r="M33" i="25"/>
  <c r="L33" i="25"/>
  <c r="K33" i="25"/>
  <c r="N32" i="25"/>
  <c r="O32" i="25" s="1"/>
  <c r="M32" i="25"/>
  <c r="L32" i="25"/>
  <c r="K32" i="25"/>
  <c r="N31" i="25"/>
  <c r="O31" i="25" s="1"/>
  <c r="M31" i="25"/>
  <c r="L31" i="25"/>
  <c r="K31" i="25"/>
  <c r="N30" i="25"/>
  <c r="O30" i="25" s="1"/>
  <c r="M30" i="25"/>
  <c r="L30" i="25"/>
  <c r="K30" i="25"/>
  <c r="N29" i="25"/>
  <c r="O29" i="25" s="1"/>
  <c r="M29" i="25"/>
  <c r="L29" i="25"/>
  <c r="K29" i="25"/>
  <c r="N28" i="25"/>
  <c r="O28" i="25" s="1"/>
  <c r="M28" i="25"/>
  <c r="L28" i="25"/>
  <c r="K28" i="25"/>
  <c r="N27" i="25"/>
  <c r="O27" i="25" s="1"/>
  <c r="M27" i="25"/>
  <c r="L27" i="25"/>
  <c r="K27" i="25"/>
  <c r="O26" i="25"/>
  <c r="N26" i="25"/>
  <c r="M26" i="25"/>
  <c r="L26" i="25"/>
  <c r="K26" i="25"/>
  <c r="N25" i="25"/>
  <c r="O25" i="25" s="1"/>
  <c r="M25" i="25"/>
  <c r="L25" i="25"/>
  <c r="K25" i="25"/>
  <c r="O24" i="25"/>
  <c r="N24" i="25"/>
  <c r="M24" i="25"/>
  <c r="L24" i="25"/>
  <c r="K24" i="25"/>
  <c r="O23" i="25"/>
  <c r="N23" i="25"/>
  <c r="M23" i="25"/>
  <c r="L23" i="25"/>
  <c r="K23" i="25"/>
  <c r="O22" i="25"/>
  <c r="N22" i="25"/>
  <c r="M22" i="25"/>
  <c r="L22" i="25"/>
  <c r="K22" i="25"/>
  <c r="N21" i="25"/>
  <c r="O21" i="25" s="1"/>
  <c r="M21" i="25"/>
  <c r="L21" i="25"/>
  <c r="K21" i="25"/>
  <c r="N20" i="25"/>
  <c r="O20" i="25" s="1"/>
  <c r="M20" i="25"/>
  <c r="L20" i="25"/>
  <c r="K20" i="25"/>
  <c r="N19" i="25"/>
  <c r="O19" i="25" s="1"/>
  <c r="M19" i="25"/>
  <c r="L19" i="25"/>
  <c r="K19" i="25"/>
  <c r="O18" i="25"/>
  <c r="N18" i="25"/>
  <c r="M18" i="25"/>
  <c r="L18" i="25"/>
  <c r="K18" i="25"/>
  <c r="N17" i="25"/>
  <c r="O17" i="25" s="1"/>
  <c r="M17" i="25"/>
  <c r="L17" i="25"/>
  <c r="K17" i="25"/>
  <c r="O16" i="25"/>
  <c r="N16" i="25"/>
  <c r="M16" i="25"/>
  <c r="L16" i="25"/>
  <c r="K16" i="25"/>
  <c r="O15" i="25"/>
  <c r="N15" i="25"/>
  <c r="M15" i="25"/>
  <c r="L15" i="25"/>
  <c r="K15" i="25"/>
  <c r="O14" i="25"/>
  <c r="N14" i="25"/>
  <c r="M14" i="25"/>
  <c r="L14" i="25"/>
  <c r="K14" i="25"/>
  <c r="N13" i="25"/>
  <c r="O13" i="25" s="1"/>
  <c r="M13" i="25"/>
  <c r="L13" i="25"/>
  <c r="K13" i="25"/>
  <c r="N12" i="25"/>
  <c r="O12" i="25" s="1"/>
  <c r="M12" i="25"/>
  <c r="L12" i="25"/>
  <c r="K12" i="25"/>
  <c r="N11" i="25"/>
  <c r="O11" i="25" s="1"/>
  <c r="M11" i="25"/>
  <c r="L11" i="25"/>
  <c r="K11" i="25"/>
  <c r="O10" i="25"/>
  <c r="N10" i="25"/>
  <c r="M10" i="25"/>
  <c r="L10" i="25"/>
  <c r="K10" i="25"/>
  <c r="N9" i="25"/>
  <c r="O9" i="25" s="1"/>
  <c r="M9" i="25"/>
  <c r="L9" i="25"/>
  <c r="K9" i="25"/>
  <c r="O8" i="25"/>
  <c r="N8" i="25"/>
  <c r="M8" i="25"/>
  <c r="L8" i="25"/>
  <c r="K8" i="25"/>
  <c r="O7" i="25"/>
  <c r="N7" i="25"/>
  <c r="M7" i="25"/>
  <c r="L7" i="25"/>
  <c r="K7" i="25"/>
  <c r="O6" i="25"/>
  <c r="N6" i="25"/>
  <c r="M6" i="25"/>
  <c r="L6" i="25"/>
  <c r="K6" i="25"/>
  <c r="N5" i="25"/>
  <c r="O5" i="25" s="1"/>
  <c r="M5" i="25"/>
  <c r="L5" i="25"/>
  <c r="K5" i="25"/>
  <c r="N4" i="25"/>
  <c r="O4" i="25" s="1"/>
  <c r="M4" i="25"/>
  <c r="L4" i="25"/>
  <c r="K4" i="25"/>
  <c r="N3" i="25"/>
  <c r="O3" i="25" s="1"/>
  <c r="M3" i="25"/>
  <c r="L3" i="25"/>
  <c r="K3" i="25"/>
  <c r="O2" i="25"/>
  <c r="N2" i="25"/>
  <c r="M2" i="25"/>
  <c r="L2" i="25"/>
  <c r="K2" i="25"/>
  <c r="D76" i="7" l="1"/>
  <c r="D70" i="7"/>
  <c r="D64" i="7"/>
  <c r="D58" i="7"/>
  <c r="D52" i="7"/>
  <c r="D46" i="7"/>
  <c r="D40" i="7"/>
  <c r="G142" i="9"/>
  <c r="G141" i="9"/>
  <c r="D109" i="9"/>
  <c r="D108" i="9"/>
  <c r="D107" i="9"/>
  <c r="G49" i="9"/>
  <c r="G83" i="9" s="1"/>
  <c r="D33" i="7"/>
  <c r="D24" i="7"/>
  <c r="D23" i="7"/>
  <c r="D22" i="7"/>
  <c r="D16" i="7"/>
  <c r="D15" i="7"/>
  <c r="D14" i="7"/>
  <c r="F8" i="7"/>
  <c r="F7" i="7"/>
  <c r="F6" i="7"/>
  <c r="G143" i="9" l="1"/>
  <c r="D39" i="6"/>
  <c r="F39" i="6" s="1"/>
  <c r="H83" i="9"/>
  <c r="D34" i="6" s="1"/>
  <c r="F34" i="6" s="1"/>
  <c r="D37" i="6"/>
  <c r="F37" i="6" s="1"/>
  <c r="G44" i="9"/>
  <c r="D33" i="6" s="1"/>
  <c r="F33" i="6" s="1"/>
  <c r="D78" i="7"/>
  <c r="D110" i="9"/>
  <c r="D25" i="7"/>
  <c r="D17" i="7"/>
  <c r="F9" i="7"/>
  <c r="F41" i="6" l="1"/>
  <c r="F42" i="6" l="1"/>
  <c r="E7" i="6" s="1"/>
  <c r="E12" i="6" l="1"/>
  <c r="E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tc={726D5353-ACB4-4F2A-945B-B40CEFDF7A83}</author>
  </authors>
  <commentList>
    <comment ref="I6" authorId="0" shapeId="0" xr:uid="{726D5353-ACB4-4F2A-945B-B40CEFDF7A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Resolução 239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tc={38AC22CB-03B3-4612-8DCF-821E322872A2}</author>
  </authors>
  <commentList>
    <comment ref="E5" authorId="0" shapeId="0" xr:uid="{38AC22CB-03B3-4612-8DCF-821E322872A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 projetos de pesquisa há dispensa de licitação.
</t>
      </text>
    </comment>
  </commentList>
</comments>
</file>

<file path=xl/sharedStrings.xml><?xml version="1.0" encoding="utf-8"?>
<sst xmlns="http://schemas.openxmlformats.org/spreadsheetml/2006/main" count="904" uniqueCount="541">
  <si>
    <t>PLANILHA DE RECEITAS E DESPESAS</t>
  </si>
  <si>
    <t>RECEITAS </t>
  </si>
  <si>
    <t>VALOR</t>
  </si>
  <si>
    <t>TOTAL DA RECEITA</t>
  </si>
  <si>
    <t>SUBTOTAL</t>
  </si>
  <si>
    <t>TOTAL DA DESPESA</t>
  </si>
  <si>
    <t>Nome</t>
  </si>
  <si>
    <t>Matrícula/SIAPE</t>
  </si>
  <si>
    <t>Categoria</t>
  </si>
  <si>
    <t>Carga horária mensal</t>
  </si>
  <si>
    <t>Instituição de Origem</t>
  </si>
  <si>
    <t>Possui vínculo com o IFES?</t>
  </si>
  <si>
    <t>Tempo (meses)</t>
  </si>
  <si>
    <t>Teto do Fator Multiplicador</t>
  </si>
  <si>
    <t>Valor Mensal</t>
  </si>
  <si>
    <t>Valor Total</t>
  </si>
  <si>
    <t>Colaborador externo - Especialista - CLE-E</t>
  </si>
  <si>
    <t>Colaborador externo - Doutor - CLE-D</t>
  </si>
  <si>
    <t>Colaborador externo - Técnico - CLE-T</t>
  </si>
  <si>
    <t>Colaborador externo - Qualificado/Experiente - CLE-Q</t>
  </si>
  <si>
    <t>Colaborador externo - Mestre - CLE-M</t>
  </si>
  <si>
    <t>TOTAL</t>
  </si>
  <si>
    <t>Coordenador de programa ou projeto - Doutor - CPO-A</t>
  </si>
  <si>
    <t>Colaborador externo - Graduado - CLE-G</t>
  </si>
  <si>
    <t>Empreendedor Júnior - Participação societária em até duas empresas - EMP-JR</t>
  </si>
  <si>
    <t>Função</t>
  </si>
  <si>
    <t>CPF</t>
  </si>
  <si>
    <t>Tempo (Meses)</t>
  </si>
  <si>
    <t>Valor Total sem Encargos</t>
  </si>
  <si>
    <t>Beneficiário</t>
  </si>
  <si>
    <t>Benefício Social Familiar</t>
  </si>
  <si>
    <t>Plano de saúde</t>
  </si>
  <si>
    <t>Plano Odontológico</t>
  </si>
  <si>
    <t>Seguro de Vida</t>
  </si>
  <si>
    <t>Exame admissional</t>
  </si>
  <si>
    <t>Exame demissional</t>
  </si>
  <si>
    <t>Exame periódico</t>
  </si>
  <si>
    <t>Mensalidade SMS</t>
  </si>
  <si>
    <t>Item</t>
  </si>
  <si>
    <t>Quantidade</t>
  </si>
  <si>
    <t>Valor Unitário</t>
  </si>
  <si>
    <t>Despesa</t>
  </si>
  <si>
    <t>Descrição do serviço a ser executado</t>
  </si>
  <si>
    <t>Modalidade</t>
  </si>
  <si>
    <t>Sigla</t>
  </si>
  <si>
    <t>Teste</t>
  </si>
  <si>
    <t>Modalidade2</t>
  </si>
  <si>
    <t>Sigla3</t>
  </si>
  <si>
    <t>Nível</t>
  </si>
  <si>
    <t>Valor R$</t>
  </si>
  <si>
    <t>Carga horária semanal</t>
  </si>
  <si>
    <t>Teto para 10h</t>
  </si>
  <si>
    <t>Teto para 20h</t>
  </si>
  <si>
    <t>Teto para 30h</t>
  </si>
  <si>
    <t>Teto para 40h</t>
  </si>
  <si>
    <t>Teto para 48h</t>
  </si>
  <si>
    <t>Pesquisador - Doutor</t>
  </si>
  <si>
    <t>PEQ-A</t>
  </si>
  <si>
    <t>Pesquisador - Doutor - PEQ-A</t>
  </si>
  <si>
    <t>Produtivida de pesquisa</t>
  </si>
  <si>
    <t>Produtivida de pesquisa - PQ</t>
  </si>
  <si>
    <t>PQ</t>
  </si>
  <si>
    <t>1A</t>
  </si>
  <si>
    <t>10h</t>
  </si>
  <si>
    <t>Pesquisador - Mestre</t>
  </si>
  <si>
    <t>PEQ-B</t>
  </si>
  <si>
    <t>Pesquisador - Mestre - PEQ-B</t>
  </si>
  <si>
    <t>1B</t>
  </si>
  <si>
    <t>Pesquisador - Especialista</t>
  </si>
  <si>
    <t>PEQ-C</t>
  </si>
  <si>
    <t>Pesquisador - Especialista - PEQ-C</t>
  </si>
  <si>
    <t>1C</t>
  </si>
  <si>
    <t>Pesquisador - Graduado</t>
  </si>
  <si>
    <t>PEQ-D</t>
  </si>
  <si>
    <t>Pesquisador - Graduado - PEQ-D</t>
  </si>
  <si>
    <t>1D</t>
  </si>
  <si>
    <t>Pesquisador - Técnico</t>
  </si>
  <si>
    <t>PEQ-E</t>
  </si>
  <si>
    <t>Pesquisador - Técnico - PEQ-E</t>
  </si>
  <si>
    <t>Pesquisador - Qualificado/Experiente</t>
  </si>
  <si>
    <t>PEQ-F</t>
  </si>
  <si>
    <t>Pesquisador - Qualificado/Experiente - PEQ-F</t>
  </si>
  <si>
    <t>Extensionista - Doutor</t>
  </si>
  <si>
    <t>EXT-A</t>
  </si>
  <si>
    <t>Extensionista - Doutor - EXT-A</t>
  </si>
  <si>
    <t>Produtividade em Desenvolvimento Tecnológico e A extensão Inovadora</t>
  </si>
  <si>
    <t>Produtividade em Desenvolvimento Tecnológico e A extensão Inovadora - DT</t>
  </si>
  <si>
    <t>DT</t>
  </si>
  <si>
    <t>Extensionista - Mestre</t>
  </si>
  <si>
    <t>EXT-B</t>
  </si>
  <si>
    <t>Extensionista - Mestre - EXT-B</t>
  </si>
  <si>
    <t>Extensionista - Especialista</t>
  </si>
  <si>
    <t>EXT-C</t>
  </si>
  <si>
    <t>Extensionista - Especialista - EXT-C</t>
  </si>
  <si>
    <t>Extensionista - Graduado</t>
  </si>
  <si>
    <t>EXT-D</t>
  </si>
  <si>
    <t>Extensionista - Graduado - EXT-D</t>
  </si>
  <si>
    <t>Extensionista - Técnico</t>
  </si>
  <si>
    <t>EXT-E</t>
  </si>
  <si>
    <t>Extensionista - Técnico - EXT-E</t>
  </si>
  <si>
    <t>Extensionista - Qualificado/Experiente</t>
  </si>
  <si>
    <t>EXT-F</t>
  </si>
  <si>
    <t>Extensionista - Qualificado/Experiente - EXT-F</t>
  </si>
  <si>
    <t>Gestor de programa ou projeto - Doutor</t>
  </si>
  <si>
    <t>GPA-A GPO-A</t>
  </si>
  <si>
    <t>Gestor de programa ou projeto - Doutor - GPA-A GPO-A</t>
  </si>
  <si>
    <t>Gestor de programa ou projeto - Mestre</t>
  </si>
  <si>
    <t>GPA-B GPO-B</t>
  </si>
  <si>
    <t>Gestor de programa ou projeto - Mestre - GPA-B GPO-B</t>
  </si>
  <si>
    <t>Gestor de programa ou projeto - Especialista</t>
  </si>
  <si>
    <t>GPA-C GPO-C</t>
  </si>
  <si>
    <t>Gestor de programa ou projeto - Especialista - GPA-C GPO-C</t>
  </si>
  <si>
    <t>Gestor de programa ou projeto - Graduado</t>
  </si>
  <si>
    <t>GPA-D GPO-D</t>
  </si>
  <si>
    <t>Gestor de programa ou projeto - Graduado - GPA-D GPO-D</t>
  </si>
  <si>
    <t>Coordenador de programa ou projeto - Doutor</t>
  </si>
  <si>
    <t>CPO-A</t>
  </si>
  <si>
    <t>Coordenador de programa ou projeto - Mestre</t>
  </si>
  <si>
    <t>CPO-B</t>
  </si>
  <si>
    <t>Coordenador de programa ou projeto - Mestre - CPO-B</t>
  </si>
  <si>
    <t>Coordenador de programa ou projeto - Especialista</t>
  </si>
  <si>
    <t>CPO-C</t>
  </si>
  <si>
    <t>Coordenador de programa ou projeto - Especialista - CPO-C</t>
  </si>
  <si>
    <t>Coordenador de programa ou projeto - Graduado</t>
  </si>
  <si>
    <t>CPO-D</t>
  </si>
  <si>
    <t>Coordenador de programa ou projeto - Graduado - CPO-D</t>
  </si>
  <si>
    <t>Colaborador externo - Doutor</t>
  </si>
  <si>
    <t>CLE-D</t>
  </si>
  <si>
    <t>Colaborador externo - Mestre</t>
  </si>
  <si>
    <t>CLE-M</t>
  </si>
  <si>
    <t>Colaborador externo - Especialista</t>
  </si>
  <si>
    <t>CLE-E</t>
  </si>
  <si>
    <t>Colaborador externo - Graduado</t>
  </si>
  <si>
    <t>CLE-G</t>
  </si>
  <si>
    <t>Colaborador externo - Técnico</t>
  </si>
  <si>
    <t>CLE-T</t>
  </si>
  <si>
    <t>Colaborador externo - Qualificado/Experiente</t>
  </si>
  <si>
    <t>CLE-Q</t>
  </si>
  <si>
    <t>Estudante de Doutorado</t>
  </si>
  <si>
    <t>EST-D</t>
  </si>
  <si>
    <t>Estudante de Doutorado - EST-D</t>
  </si>
  <si>
    <t>Doutorado-GD</t>
  </si>
  <si>
    <t>Doutorado-GD - GD</t>
  </si>
  <si>
    <t>GD</t>
  </si>
  <si>
    <t>Estudante de Mestrado</t>
  </si>
  <si>
    <t>EST-M</t>
  </si>
  <si>
    <t>Estudante de Mestrado - EST-M</t>
  </si>
  <si>
    <t>Mestrado-GM</t>
  </si>
  <si>
    <t>Mestrado-GM - GM</t>
  </si>
  <si>
    <t>GM</t>
  </si>
  <si>
    <t>Estudante de Pós-graduação latu sensu e Aperfeiçoamento</t>
  </si>
  <si>
    <t>EST-LS EST-A</t>
  </si>
  <si>
    <t>Estudante de Pós-graduação latu sensu e Aperfeiçoamento - EST-LS EST-A</t>
  </si>
  <si>
    <t>Estudante de Graduação</t>
  </si>
  <si>
    <t>EST-G</t>
  </si>
  <si>
    <t>Estudante de Graduação - EST-G</t>
  </si>
  <si>
    <t>iniciação Cientifica ou Iniciação Tecnológica</t>
  </si>
  <si>
    <t>iniciação Cientifica ou Iniciação Tecnológica - IC-BIT</t>
  </si>
  <si>
    <t>IC-BIT</t>
  </si>
  <si>
    <t>Estudante de Curso Técnico e Especialização Técnica</t>
  </si>
  <si>
    <t>EST-CT EST-CF</t>
  </si>
  <si>
    <t>Estudante de Curso Técnico e Especialização Técnica - EST-CT EST-CF</t>
  </si>
  <si>
    <t>Iniciação Científica Junior</t>
  </si>
  <si>
    <t>Iniciação Científica Junior - ICJ</t>
  </si>
  <si>
    <t>ICJ</t>
  </si>
  <si>
    <t>Estudante de Curso FIC</t>
  </si>
  <si>
    <t>EST-CF</t>
  </si>
  <si>
    <t>Estudante de Curso FIC - EST-CF</t>
  </si>
  <si>
    <t>Empreendedor Júnior - Participação societária em até duas empresas</t>
  </si>
  <si>
    <t>EMP-JR</t>
  </si>
  <si>
    <t>Empreendedor Sênio - Participação societária em três ou mais empresas</t>
  </si>
  <si>
    <t>EMP-SE</t>
  </si>
  <si>
    <t>Empreendedor Sênio - Participação societária em três ou mais empresas - EMP-SE</t>
  </si>
  <si>
    <t>Doutorado Sanduiche Empresarial</t>
  </si>
  <si>
    <t>Doutorado Sanduiche Empresarial - SWI</t>
  </si>
  <si>
    <t>SWI</t>
  </si>
  <si>
    <t>Intercambista Profissional Doutor</t>
  </si>
  <si>
    <t>INT-PD</t>
  </si>
  <si>
    <t>Intercambista Profissional Doutor - INT-PD</t>
  </si>
  <si>
    <t>Especialisa Visitante Especial</t>
  </si>
  <si>
    <t>Especialisa Visitante Especial - PVE</t>
  </si>
  <si>
    <t>PVE</t>
  </si>
  <si>
    <t>_</t>
  </si>
  <si>
    <t>40h</t>
  </si>
  <si>
    <t>Intercambista Profissional - Mestre</t>
  </si>
  <si>
    <t>INT-PM</t>
  </si>
  <si>
    <t>Intercambista Profissional - Mestre - INT-PM</t>
  </si>
  <si>
    <t>Atração de Jovens Talentos</t>
  </si>
  <si>
    <t>Atração de Jovens Talentos - BJT</t>
  </si>
  <si>
    <t>BJT</t>
  </si>
  <si>
    <t>A</t>
  </si>
  <si>
    <t>Intercambista Profissional - Especialista</t>
  </si>
  <si>
    <t>INT-PE</t>
  </si>
  <si>
    <t>Intercambista Profissional - Especialista - INT-PE</t>
  </si>
  <si>
    <t>Pesquisador Visitante</t>
  </si>
  <si>
    <t>Pesquisador Visitante - PVE</t>
  </si>
  <si>
    <t>Intercambista Profissional - Graduação</t>
  </si>
  <si>
    <t>INT-PG</t>
  </si>
  <si>
    <t>Intercambista Profissional - Graduação - INT-PG</t>
  </si>
  <si>
    <t>Apoio Técnico à Pesquisa</t>
  </si>
  <si>
    <t>Apoio Técnico à Pesquisa - AT</t>
  </si>
  <si>
    <t>AT</t>
  </si>
  <si>
    <t>NS</t>
  </si>
  <si>
    <t>Intercambista Profissional - técnico de nível médio</t>
  </si>
  <si>
    <t>INT-PT</t>
  </si>
  <si>
    <t>Intercambista Profissional - técnico de nível médio - INT-PT</t>
  </si>
  <si>
    <t>NM</t>
  </si>
  <si>
    <t>Intercambista Profissional - Qualificação/Experiente</t>
  </si>
  <si>
    <t>INT-PQE</t>
  </si>
  <si>
    <t>Intercambista Profissional - Qualificação/Experiente - INT-PQE</t>
  </si>
  <si>
    <t>SUBELEMENTOS DE DESPESA</t>
  </si>
  <si>
    <t>EQUIPAMENTOS E MATERIAIS PERMANENTES</t>
  </si>
  <si>
    <t>MATERIAL DE CONSUMO</t>
  </si>
  <si>
    <t>SERVIÇOS DE TERCEIROS</t>
  </si>
  <si>
    <t>EQUIPAMENTOS E SISTEMA DE PROT.VIG.AMBIENTAL</t>
  </si>
  <si>
    <t>VALORES DE DIÁRIAS E DE AUXÍLIO FINANCEIRO PARA VIAGEM</t>
  </si>
  <si>
    <t>TIPO DE DESPESA</t>
  </si>
  <si>
    <t>DESLOCAMENTO PARA BRASÍLIA, MANAUS, RIO DE JANEIRO E SÃO PAULO</t>
  </si>
  <si>
    <t>DESLOCAMENTO PARA OUTRAS CAPITAIS DE ESTADOS</t>
  </si>
  <si>
    <t>DEMAIS DESLOCAMENTO NACIONAIS</t>
  </si>
  <si>
    <t>DESLOCAMENTO INTERNACIONAL</t>
  </si>
  <si>
    <t>A) DIÁRIA (NÃO REEMBOLSÁVEIS)</t>
  </si>
  <si>
    <t>VALOR APROVADO PELO FINANCIADOR DO PROJETO E PELA INSTITUIÇÃO APOIADA, NÃO SUPERIOR A US$ 370,00</t>
  </si>
  <si>
    <t>AÉREO - PASSAGEM INTERNACIONAL EM AVIÃO COMERCIAL</t>
  </si>
  <si>
    <t>AÉREO - PASSAGEM NACIONAL EM AVIÃO COMERCIAL</t>
  </si>
  <si>
    <t>TERRESTRE - PASSAGEM DE ÔNIBUS INTERNACIONAL</t>
  </si>
  <si>
    <t>TERRESTRE - PASSAGEM DE ÔNIBUS NACIONAL / INTERESTADUAL</t>
  </si>
  <si>
    <t>TERRESTRE - PASSAGEM DE TREM INTERNACIONAL</t>
  </si>
  <si>
    <t>TERRESTRE - PASSAGEM DE TREM NACIONAL</t>
  </si>
  <si>
    <t>TRANSPORTE MARÍTIMO OU FLUVIAL - TERRESTRE - PASSAGEM INTERNACIONAL</t>
  </si>
  <si>
    <t>TRANSPORTE MARÍTIMO OU FLUVIAL - TERRESTRE - PASSAGEM NACIONAL</t>
  </si>
  <si>
    <t>ACESSORIOS PARA VEICULOS</t>
  </si>
  <si>
    <t>AERONAVES</t>
  </si>
  <si>
    <t>APARELHOS DE MEDIÇÃO E ORIENTAÇÃO</t>
  </si>
  <si>
    <t>APARELHOS E EQUIP. MÉDICOS ODONT. LABORAT. E HOSPITAL.</t>
  </si>
  <si>
    <t>APARELHOS E EQUIP. P/ ESPORTES E DIVERSÕES</t>
  </si>
  <si>
    <t>APARELHOS E EQUIPAMENTOS DE COMUNICAÇÃO</t>
  </si>
  <si>
    <t>APARELHOS E UTENSÍLIOS DOMÉSTICOS</t>
  </si>
  <si>
    <t>AQUISIÇÃO DE SOFTWARE - LICENÇA PERPÉTUA</t>
  </si>
  <si>
    <t>COLECOES E MATERIAIS BIBLIOGRAFICOS</t>
  </si>
  <si>
    <t>DISCOTECAS E FILMOTECAS</t>
  </si>
  <si>
    <t>EMBARCAÇÕES</t>
  </si>
  <si>
    <t>EQUIP. E UTENSILIOS HIDRAULICOS E ELETRICOS</t>
  </si>
  <si>
    <t>EQUIPAMENTO DE PROTECAO SEGURANCA E SOCORRO</t>
  </si>
  <si>
    <t>EQUIPAMENTOS DE MERGULHO E SALVAMENTO</t>
  </si>
  <si>
    <t>EQUIPAMENTOS DE PROCESSAMENTO DE DADOS</t>
  </si>
  <si>
    <t>EQUIPAMENTOS DE TIC - ATIVOS DE REDE</t>
  </si>
  <si>
    <t>EQUIPAMENTOS DE TIC - COMPUTADORES</t>
  </si>
  <si>
    <t>EQUIPAMENTOS DE TIC - IMPRESSORAS</t>
  </si>
  <si>
    <t>EQUIPAMENTOS DE TIC - SERVIDORES/STORAGE</t>
  </si>
  <si>
    <t>EQUIPAMENTOS DE TIC - TELEFONIA</t>
  </si>
  <si>
    <t>EQUIPAMENTOS PARA ÁUDIO VÍDEO E FOTO</t>
  </si>
  <si>
    <t>EQUIPAMENTOS PECAS E ACESS. DE PROTECAO AO VOO</t>
  </si>
  <si>
    <t>EQUIPAMENTOS PECAS E ACESSORIOS AERONAUTICOS</t>
  </si>
  <si>
    <t>EQUIPAMENTOS PECAS E ACESSORIOS MARITIMOS</t>
  </si>
  <si>
    <t>INSTRUMENTOS MUSICAIS E ARTÍSTICOS</t>
  </si>
  <si>
    <t>MAQ. FERRAMENTAS E UTENSÍLIOS DE OFICINA</t>
  </si>
  <si>
    <t>MÁQUINAS E EQUIPAMENTOS AGRIC. E RODOVIÁRIOS</t>
  </si>
  <si>
    <t>MÁQUINAS E EQUIPAMENTOS DE NATUREZA INDUSTRIAL</t>
  </si>
  <si>
    <t>MÁQUINAS E EQUIPAMENTOS ENERGETICOS</t>
  </si>
  <si>
    <t>MÁQUINAS E EQUIPAMENTOS GRÁFICOS</t>
  </si>
  <si>
    <t>MÁQUINAS INSTALAÇÕES E UTENS. DE ESCRITÓRIO</t>
  </si>
  <si>
    <t>MOBILIÁRIO EM GERAL</t>
  </si>
  <si>
    <t>OBRAS DE ARTE E PECAS PARA EXPOSICAO</t>
  </si>
  <si>
    <t>SEMOVENTES E EQUIPAMENTOS DE MONTARIA</t>
  </si>
  <si>
    <t>VEICULOS DE TRACAO MECANICA</t>
  </si>
  <si>
    <t>VEÍCULOS FERROVIÁRIOS</t>
  </si>
  <si>
    <t>ALIMENTOS PARA ANIMAIS</t>
  </si>
  <si>
    <t>ANÁLISES LABORATORIAIS</t>
  </si>
  <si>
    <t>ANIMAIS PARA PESQUISA E ABATE</t>
  </si>
  <si>
    <t>APOIO ADMINISTRATIVO TECNICO E OPERACIONAL</t>
  </si>
  <si>
    <t>BANDEIRAS FLAMULAS E INSIGNIAS</t>
  </si>
  <si>
    <t>AQUISIÇÃO DE SOFTWARE</t>
  </si>
  <si>
    <t>COMBUSTIVEIS E LUBRIF. P/ OUTRAS FINALIDADES</t>
  </si>
  <si>
    <t>ARMAZENAGEM</t>
  </si>
  <si>
    <t>COMBUSTÍVEIS E LUBRIFICANTES AUTOMOTIVOS</t>
  </si>
  <si>
    <t>ASSESSORIA E CONSULTORIA TECNICA OU JURIDICA (EXCETO T.I.)</t>
  </si>
  <si>
    <t>COMBUSTÍVEIS E LUBRIFICANTES DE AVIACAO</t>
  </si>
  <si>
    <t>ASSINATURAS DE PERIÓDICOS E ANUIDADES</t>
  </si>
  <si>
    <t>EXPLOSIVOS E MUNIÇÕES</t>
  </si>
  <si>
    <t>AUDITORIA EXTERNA</t>
  </si>
  <si>
    <t>FERRAMENTAS</t>
  </si>
  <si>
    <t>BENFEITORIAS EM PROPRIEDADES DE TERCEIROS</t>
  </si>
  <si>
    <t>GÁS E OUTROS MATERIAIS ENGARRAFADOS</t>
  </si>
  <si>
    <t>CAPATAZIA ESTIVA E PESAGEM</t>
  </si>
  <si>
    <t>GENEROS DE ALIMENTACAO</t>
  </si>
  <si>
    <t>CLASSIFICAÇÃO DE PRODUTOS</t>
  </si>
  <si>
    <t>MAT. SOBRESS. PARA MAQ. E EQUIP. PARA PROD. INDUSTRIAL</t>
  </si>
  <si>
    <t>COMPUTAÇÃO DE NUVEM - INFRAESTRUTURA COMO SERVIÇO (IAAS)</t>
  </si>
  <si>
    <t>MAT. SOBRESSAL. MAQ.E MOTORES DE NAVIOS E EMBARC.</t>
  </si>
  <si>
    <t>COMPUTAÇÃO DE NUVEM - PLATAFORMA COMO SERVIÇO (PAAS)</t>
  </si>
  <si>
    <t>MATERIAIS E MEDICAMENTOS P/ USO VETERINARIO</t>
  </si>
  <si>
    <t>COMPUTAÇÃO DE NUVEM - SOFTWARE COMO SERVIÇO (SAAS)</t>
  </si>
  <si>
    <t>MATERIAL BIOLÓGICO</t>
  </si>
  <si>
    <t>COMUNICAÇÃO DE DADOS</t>
  </si>
  <si>
    <t>MATERIAL DE ACONDICIONAMENTO E EMBALAGEM</t>
  </si>
  <si>
    <t>CONFECÇÃO DE MATERIAL DE ACONDIC. E EMBALAGEM</t>
  </si>
  <si>
    <t>MATERIAL DE CACA E PESCA</t>
  </si>
  <si>
    <t>CONFECÇÃO DE UNIFORMES BANDEIRAS E FLÂMULAS</t>
  </si>
  <si>
    <t>MATERIAL DE CAMA MESA E BANHO</t>
  </si>
  <si>
    <t>CONSULTORIA EM TECNOLOGIA DA INFORMACAO E COMUNICACAO</t>
  </si>
  <si>
    <t>MATERIAL DE COPA E COZINHA</t>
  </si>
  <si>
    <t>DESENVOLVIMENTO DE SOFTWARE</t>
  </si>
  <si>
    <t>MATERIAL DE COUDELARIA OU DE USO ZOOTÉCNICO</t>
  </si>
  <si>
    <t>DIGITALIZAÇÃO / INDEXAÇÃO DE DOCUMENTOS</t>
  </si>
  <si>
    <t>MATERIAL DE EXPEDIENTE</t>
  </si>
  <si>
    <t>ESTAGIÁRIOS</t>
  </si>
  <si>
    <t>MATERIAL DE LIMPEZA E PROD. DE HIGIENIZAÇÃO</t>
  </si>
  <si>
    <t>ESTUDOS E PROJETOS</t>
  </si>
  <si>
    <t>MATERIAL DE MANOBRA E PATRULHAMENTO</t>
  </si>
  <si>
    <t>FORNECIMENTO DE ALIMENTAÇÃO</t>
  </si>
  <si>
    <t>MATERIAL DE MARCAÇÃO DA FAUNA SILVESTRE</t>
  </si>
  <si>
    <t>FRETES E TRANSPORTES DE ENCOMENDAS</t>
  </si>
  <si>
    <t>MATERIAL DE PROTECAO E SEGURANCA</t>
  </si>
  <si>
    <t>HOSPEDAGEM DE SISTEMAS DE INFORMAÇÃO</t>
  </si>
  <si>
    <t>MATERIAL DE SINALIZACAO VISUAL E OUTROS</t>
  </si>
  <si>
    <t>HOSPEDAGEM</t>
  </si>
  <si>
    <t>MATERIAL DE TIC - MATERIAL DE CONSUMO</t>
  </si>
  <si>
    <t>INSTALAÇÃO DE EQUIPAMENTOS DE T.I.</t>
  </si>
  <si>
    <t>MATERIAL EDUCATIVO E ESPORTIVO</t>
  </si>
  <si>
    <t>INSTALAÇÕES</t>
  </si>
  <si>
    <t>MATERIAL ELETRICO E ELETRONICO</t>
  </si>
  <si>
    <t>LOCAÇÃO DE BENS MÓVEIS E INTANGÍVEIS (EXCETO T.I.)</t>
  </si>
  <si>
    <t>MATERIAL FARMACOLOGICO</t>
  </si>
  <si>
    <t>LOCAÇÃO DE EQUIPAMENTOS DE TIC - ATIVOS DE REDE</t>
  </si>
  <si>
    <t>MATERIAL HOSPITALAR</t>
  </si>
  <si>
    <t>LOCAÇÃO DE EQUIPAMENTOS DE TIC - COMPUTADORES</t>
  </si>
  <si>
    <t>MATERIAL LABORATORIAL</t>
  </si>
  <si>
    <t>LOCAÇÃO DE EQUIPAMENTOS DE TIC - IMPRESSORAS</t>
  </si>
  <si>
    <t>MATERIAL METEOROLOGICO</t>
  </si>
  <si>
    <t>LOCAÇÃO DE EQUIPAMENTOS DE TIC - SERVIDORES/STORAGE</t>
  </si>
  <si>
    <t>MATERIAL ODONTOLÓGICO</t>
  </si>
  <si>
    <t>LOCAÇÃO DE EQUIPAMENTOS DE TIC - TELEFONIA</t>
  </si>
  <si>
    <t>MATERIAL P/ ÁUDIO VÍDEO E FOTO</t>
  </si>
  <si>
    <t>LOCACAO DE IMOVEIS</t>
  </si>
  <si>
    <t>MATERIAL P/ FESTIVIDADES E HOMENAGENS</t>
  </si>
  <si>
    <t>LOCACAO DE MAO-DE-OBRA</t>
  </si>
  <si>
    <t>MATERIAL P/ MANUT. CONSERV. DE ESTRADAS E VIAS</t>
  </si>
  <si>
    <t>LOCACAO DE MAQUINAS E EQUIPAMENTOS (EXCETO T.I.)</t>
  </si>
  <si>
    <t>MATERIAL P/ MANUT.DE BENS IMOVEIS/INSTALAÇÕES</t>
  </si>
  <si>
    <t>LOCAÇÃO DE MEIOS DE TRANSPORTE</t>
  </si>
  <si>
    <t>MATERIAL P/ MANUTENCAO DE BENS MÓVEIS</t>
  </si>
  <si>
    <t>LOCAÇÃO DE SOFTWARES</t>
  </si>
  <si>
    <t>MATERIAL P/ MANUTENÇÃO DE VEÍCULOS</t>
  </si>
  <si>
    <t>MANUTENÇÃO DE SOFTWARE</t>
  </si>
  <si>
    <t>MATERIAL P/ PRODUCAO INDUSTRIAL</t>
  </si>
  <si>
    <t>MANUTENCAO E CONSERV. DE BENS IMÓVEIS</t>
  </si>
  <si>
    <t>MATERIAL P/ REABILITACAO PROFISSIONAL</t>
  </si>
  <si>
    <t>MANUTENCAO E CONSERV. DE EQUIPAMENTOS (EXCETO T.I.)</t>
  </si>
  <si>
    <t>MATERIAL P/ UTILIZACAO EM GRAFICA</t>
  </si>
  <si>
    <t>MANUTENÇÃO E CONSERV. DE EQUIPAMENTOS DE TIC</t>
  </si>
  <si>
    <t>MATERIAL PARA COMUNICAÇÕES</t>
  </si>
  <si>
    <t>MANUTENCAO E CONSERV. DE ESTRADAS E VIAS</t>
  </si>
  <si>
    <t>MATERIAL QUIMICO</t>
  </si>
  <si>
    <t>MANUTENCAO E CONSERV. DE VEÍCULOS</t>
  </si>
  <si>
    <t>MATERIAL TÉCNICO PARA SELEÇÃO E TREINAMENTO</t>
  </si>
  <si>
    <t>OBRAS E SERVIÇOS DE ENGENHARIA</t>
  </si>
  <si>
    <t>SEMENTES MUDAS DE PLANTAS E INSUMOS</t>
  </si>
  <si>
    <t>OUTSOURCING DE IMPRESSÃO</t>
  </si>
  <si>
    <t>SUPRIMENTO DE AVIACAO</t>
  </si>
  <si>
    <t>PRODUÇÃO DE EVENTOS</t>
  </si>
  <si>
    <t>SUPRIMENTO DE PROTEÇÃO AO VÔO</t>
  </si>
  <si>
    <t>PRODUCOES JORNALISTICAS</t>
  </si>
  <si>
    <t>UNIFORMES TECIDOS E AVIAMENTOS</t>
  </si>
  <si>
    <t>SEGUROS EM GERAL</t>
  </si>
  <si>
    <t>SERV. DE APOIO ADMININSTRATIVO TÉCNICO E OPERACIONAL</t>
  </si>
  <si>
    <t>SERV. DE CONSERV. E REBENEFIC. DE MERCADORIAS</t>
  </si>
  <si>
    <t>SERVIÇO DE INCINERAÇÃO DESTRUIÇÃO E DEMOLIÇÃO</t>
  </si>
  <si>
    <t>SERVIÇOS BANCÁRIOS</t>
  </si>
  <si>
    <t>SERVIÇOS DE ÁGUA E ESGOTO</t>
  </si>
  <si>
    <t>SERVIÇOS DE ANÁLISES E PESQUISAS CIENTÍFICAS</t>
  </si>
  <si>
    <t>SERVIÇOS DE APOIO AO ENSINO</t>
  </si>
  <si>
    <t>SERVIÇOS DE ASSISTÊNCIA SOCIAL</t>
  </si>
  <si>
    <t>SERVIÇOS DE ÁUDIO VÍDEO E FOTO</t>
  </si>
  <si>
    <t>SERVIÇOS DE COMUNICAÇÃO</t>
  </si>
  <si>
    <t>SERVIÇOS DE CONSULTORIA</t>
  </si>
  <si>
    <t>SERVIÇOS DE CONTROLE AMBIENTAL</t>
  </si>
  <si>
    <t>SERVIÇOS DE CÓPIAS E REPRODUÇÃO DE DOCUMENTOS</t>
  </si>
  <si>
    <t>SERVIÇOS DE ENERGIA ELÉTRICA</t>
  </si>
  <si>
    <t>SERVIÇOS DE ESTACIONAMENTO DE VEÍCULOS</t>
  </si>
  <si>
    <t>SERVIÇOS DE GÁS</t>
  </si>
  <si>
    <t>SERVIÇOS DE LIMPEZA E CONSERVACAO</t>
  </si>
  <si>
    <t>SERVIÇOS DE PRODUÇÃO INDUSTRIAL</t>
  </si>
  <si>
    <t>SERVIÇOS DE SELEÇÃO E TREINAMENTO</t>
  </si>
  <si>
    <t>SERVIÇOS DE TECNOLOGIA DA INFORMACAO E COMUNICACAO</t>
  </si>
  <si>
    <t>SERVIÇOS DE TELECOMUNICAÇÕES</t>
  </si>
  <si>
    <t>SERVIÇOS DE TELEFONIA MÓVEL CELULAR</t>
  </si>
  <si>
    <t>SERVIÇOS DOMÉSTICOS</t>
  </si>
  <si>
    <t>SERVIÇOS EVENTUAIS DE NATUREZA INDUSTRIAL</t>
  </si>
  <si>
    <t>SERVIÇOS EVENTUAIS DE PROFESSORES</t>
  </si>
  <si>
    <t>SERVIÇOS GRÁFICOS E EDITORIAIS</t>
  </si>
  <si>
    <t>SERVIÇOS JUDICIÁRIOS</t>
  </si>
  <si>
    <t>SERVIÇOS LABORATORIAIS</t>
  </si>
  <si>
    <t>SERVIÇOS MÉDICOS E ODONTOLÓGICOS</t>
  </si>
  <si>
    <t>SERVIÇOS TÉCNICOS PROFISSIONAIS (EXCETO TIC)</t>
  </si>
  <si>
    <t>SUPORTE A USUÁRIOS DE T.I.</t>
  </si>
  <si>
    <t>SUPORTE DE INFRAESTRUTURA DE T.I.</t>
  </si>
  <si>
    <t>TREINAMENTO E CAPACITAÇÃO EM TIC</t>
  </si>
  <si>
    <t>VIGILÂNCIA</t>
  </si>
  <si>
    <t>Despesas Acessórias de Importação</t>
  </si>
  <si>
    <t>Categoria de Despesa</t>
  </si>
  <si>
    <t>Descrição</t>
  </si>
  <si>
    <t>Faixa Mínima (30%)</t>
  </si>
  <si>
    <t>Faixa Média (50%)</t>
  </si>
  <si>
    <t>Faixa Máxima (80%)</t>
  </si>
  <si>
    <t>Impostos e Taxas Governamentais</t>
  </si>
  <si>
    <t>II, IPI, PIS/COFINS, ICMS, Taxa Siscomex</t>
  </si>
  <si>
    <t>10% a 12%</t>
  </si>
  <si>
    <t>20% a 25%</t>
  </si>
  <si>
    <t>30% a 40%</t>
  </si>
  <si>
    <t>Despesas Aduaneiras</t>
  </si>
  <si>
    <t>Despachante, Armazenagem, Capatazia</t>
  </si>
  <si>
    <t>2% a 5%</t>
  </si>
  <si>
    <t>5% a 8%</t>
  </si>
  <si>
    <t>8% a 12%</t>
  </si>
  <si>
    <t>Frete e Seguro Internacional</t>
  </si>
  <si>
    <t>Frete marítimo/aéreo, Seguro</t>
  </si>
  <si>
    <t>10%</t>
  </si>
  <si>
    <t>15%</t>
  </si>
  <si>
    <t>25%</t>
  </si>
  <si>
    <t>Custos Bancários</t>
  </si>
  <si>
    <t>Câmbio, IOF</t>
  </si>
  <si>
    <t>1% a 3%</t>
  </si>
  <si>
    <t>3% a 5%</t>
  </si>
  <si>
    <t>Estimativa Total (%)</t>
  </si>
  <si>
    <t>Provisão sobre valor FOB</t>
  </si>
  <si>
    <t>30%</t>
  </si>
  <si>
    <t>50%</t>
  </si>
  <si>
    <t>80%</t>
  </si>
  <si>
    <t>Principais Despesas Acessórias de Importação</t>
  </si>
  <si>
    <t>1. Impostos e taxas governamentais</t>
  </si>
  <si>
    <t>2. Despesas aduaneiras</t>
  </si>
  <si>
    <t>Despachante aduaneiro: R$ 2.000 a R$ 6.000 por processo.</t>
  </si>
  <si>
    <t>Armazenagem em recinto alfandegado: R$ 500 a R$ 2.000 (média, dependendo do tempo de permanência).</t>
  </si>
  <si>
    <t>Capatazia (movimentação no porto/aeroporto): ~US$ 200 a US$ 400 por contêiner ou proporcional em carga aérea.</t>
  </si>
  <si>
    <t>3. Frete e seguro internacional</t>
  </si>
  <si>
    <t>Frete marítimo (LCL ou contêiner): US$ 500 a US$ 3.000.</t>
  </si>
  <si>
    <t>Frete aéreo: US$ 5 a US$ 10 por kg.</t>
  </si>
  <si>
    <t>Seguro internacional: ~0,3% a 0,5% do valor CIF.</t>
  </si>
  <si>
    <t>4. Custos bancários</t>
  </si>
  <si>
    <t>Contratação de câmbio: spread de 1% a 3% sobre o valor da operação.</t>
  </si>
  <si>
    <t>IOF: 0,38%.</t>
  </si>
  <si>
    <t xml:space="preserve">TIPO DE PASSAGENS </t>
  </si>
  <si>
    <t>Item referente ao equipamento permanente</t>
  </si>
  <si>
    <t>Valor unitário</t>
  </si>
  <si>
    <t>COTAÇÃO DO DÓLAR 5,50</t>
  </si>
  <si>
    <t>VALOR GLOBAL DO PROJETO</t>
  </si>
  <si>
    <t>BOLSAS</t>
  </si>
  <si>
    <t>Passagens</t>
  </si>
  <si>
    <t>Material Permanente e Equipamento Importado</t>
  </si>
  <si>
    <t xml:space="preserve">Material de Consumo </t>
  </si>
  <si>
    <t>Material Permanente e Equipamento Nacional</t>
  </si>
  <si>
    <t>Material de Consumo</t>
  </si>
  <si>
    <t xml:space="preserve">Despesas Acessórias de Importação </t>
  </si>
  <si>
    <t>Diária</t>
  </si>
  <si>
    <t>ETAPA 1 - PESSOA FÍSICA</t>
  </si>
  <si>
    <t>ETAPA 2 - CELETISTA</t>
  </si>
  <si>
    <t>Modalidade 2 - Coodenador de programa ou projeto</t>
  </si>
  <si>
    <t>Modalidade 1 - Colaborador Externo</t>
  </si>
  <si>
    <t>Modalidade 3 - Estudante</t>
  </si>
  <si>
    <t xml:space="preserve">Modalidade 4 - Empreendedor </t>
  </si>
  <si>
    <t xml:space="preserve">Modalidade 5 - Extencionista </t>
  </si>
  <si>
    <t xml:space="preserve">Pessoal Celetista </t>
  </si>
  <si>
    <t xml:space="preserve">Encargos Sociais </t>
  </si>
  <si>
    <t xml:space="preserve">Fundo de Rescisão </t>
  </si>
  <si>
    <t>Vale Transporte</t>
  </si>
  <si>
    <t xml:space="preserve">Vale Alimentação  </t>
  </si>
  <si>
    <t>Outros Benefícios</t>
  </si>
  <si>
    <t>Modalidade 6 - Gestor de Programa ou Projeto</t>
  </si>
  <si>
    <t>Modalidade 7 - Intercambista Profissional</t>
  </si>
  <si>
    <t>Modalidade 8 - Pesquisador</t>
  </si>
  <si>
    <t>Justificativa das faixas</t>
  </si>
  <si>
    <t>30% (mínima):</t>
  </si>
  <si>
    <t>Importações com isenção parcial (ex-tarifário, compras para pesquisa científica).</t>
  </si>
  <si>
    <t>Produtos de baixo imposto (alguns equipamentos de laboratório, livros, software embarcado).</t>
  </si>
  <si>
    <t>Frete marítimo em cargas programadas (menor custo logístico).</t>
  </si>
  <si>
    <t>50% (média):</t>
  </si>
  <si>
    <t>Produtos de uso geral, sem isenção.</t>
  </si>
  <si>
    <t>Mistura de impostos (II + IPI + PIS/COFINS + ICMS).</t>
  </si>
  <si>
    <t>Frete internacional competitivo, mas com custos de armazenagem e despachante regulares.</t>
  </si>
  <si>
    <t>80% (máxima):</t>
  </si>
  <si>
    <t>Produtos com tributação alta (II elevado, IPI significativo).</t>
  </si>
  <si>
    <t>Necessidade de frete aéreo (urgência ou perecibilidade).</t>
  </si>
  <si>
    <t>Armazenagem prolongada no porto/aeroporto.</t>
  </si>
  <si>
    <t>Câmbio com spread alto.</t>
  </si>
  <si>
    <r>
      <t>Imposto de Importação (II):</t>
    </r>
    <r>
      <rPr>
        <sz val="11"/>
        <color theme="1"/>
        <rFont val="Arial"/>
        <family val="2"/>
      </rPr>
      <t xml:space="preserve"> 0% a 20% (depende da NCM).</t>
    </r>
  </si>
  <si>
    <r>
      <t>IPI:</t>
    </r>
    <r>
      <rPr>
        <sz val="11"/>
        <color theme="1"/>
        <rFont val="Arial"/>
        <family val="2"/>
      </rPr>
      <t xml:space="preserve"> 0% a 15% (depende do tipo de produto).</t>
    </r>
  </si>
  <si>
    <r>
      <t>PIS/COFINS-Importação:</t>
    </r>
    <r>
      <rPr>
        <sz val="11"/>
        <color theme="1"/>
        <rFont val="Arial"/>
        <family val="2"/>
      </rPr>
      <t xml:space="preserve"> 9,65% (regra geral, salvo exceções).</t>
    </r>
  </si>
  <si>
    <r>
      <t>ICMS:</t>
    </r>
    <r>
      <rPr>
        <sz val="11"/>
        <color theme="1"/>
        <rFont val="Arial"/>
        <family val="2"/>
      </rPr>
      <t xml:space="preserve"> alíquota estadual (12% a 18%), calculado sobre o valor aduaneiro + impostos federais.</t>
    </r>
  </si>
  <si>
    <r>
      <t>Taxa Siscomex:</t>
    </r>
    <r>
      <rPr>
        <sz val="11"/>
        <color theme="1"/>
        <rFont val="Arial"/>
        <family val="2"/>
      </rPr>
      <t xml:space="preserve"> R$ 185 por declaração + R$ 29 por adição.</t>
    </r>
  </si>
  <si>
    <r>
      <t xml:space="preserve">Usada em cenários </t>
    </r>
    <r>
      <rPr>
        <b/>
        <sz val="11"/>
        <color theme="1"/>
        <rFont val="Arial"/>
        <family val="2"/>
      </rPr>
      <t>favoráveis</t>
    </r>
    <r>
      <rPr>
        <sz val="11"/>
        <color theme="1"/>
        <rFont val="Arial"/>
        <family val="2"/>
      </rPr>
      <t>:</t>
    </r>
  </si>
  <si>
    <r>
      <t xml:space="preserve">Aqui, os impostos/taxas ficam baixos e o frete é barato → custos adicionais em torno de </t>
    </r>
    <r>
      <rPr>
        <b/>
        <sz val="11"/>
        <color theme="1"/>
        <rFont val="Arial"/>
        <family val="2"/>
      </rPr>
      <t>30% do FOB (valor do bem no país de origem, sem frete e seguro)</t>
    </r>
    <r>
      <rPr>
        <sz val="11"/>
        <color theme="1"/>
        <rFont val="Arial"/>
        <family val="2"/>
      </rPr>
      <t>.</t>
    </r>
  </si>
  <si>
    <r>
      <t xml:space="preserve">É a </t>
    </r>
    <r>
      <rPr>
        <b/>
        <sz val="11"/>
        <color theme="1"/>
        <rFont val="Arial"/>
        <family val="2"/>
      </rPr>
      <t>situação mais comum</t>
    </r>
    <r>
      <rPr>
        <sz val="11"/>
        <color theme="1"/>
        <rFont val="Arial"/>
        <family val="2"/>
      </rPr>
      <t>, usada como referência padrão em planejamento:</t>
    </r>
  </si>
  <si>
    <r>
      <t xml:space="preserve">Quando não há nada “muito favorável” nem “muito desfavorável”, provisionar </t>
    </r>
    <r>
      <rPr>
        <b/>
        <sz val="11"/>
        <color theme="1"/>
        <rFont val="Arial"/>
        <family val="2"/>
      </rPr>
      <t>50% do FOB</t>
    </r>
    <r>
      <rPr>
        <sz val="11"/>
        <color theme="1"/>
        <rFont val="Arial"/>
        <family val="2"/>
      </rPr>
      <t xml:space="preserve"> dá segurança.</t>
    </r>
  </si>
  <si>
    <r>
      <t xml:space="preserve">Cenário </t>
    </r>
    <r>
      <rPr>
        <b/>
        <sz val="11"/>
        <color theme="1"/>
        <rFont val="Arial"/>
        <family val="2"/>
      </rPr>
      <t>crítico</t>
    </r>
    <r>
      <rPr>
        <sz val="11"/>
        <color theme="1"/>
        <rFont val="Arial"/>
        <family val="2"/>
      </rPr>
      <t xml:space="preserve"> ou “pior caso”:</t>
    </r>
  </si>
  <si>
    <t xml:space="preserve">ETAPA 1 - Modalidade 1 </t>
  </si>
  <si>
    <t>ETAPA 1 - Modalidade 2</t>
  </si>
  <si>
    <t xml:space="preserve">ETAPA 1 - Modalidade 3 </t>
  </si>
  <si>
    <t xml:space="preserve">ETAPA 1 - Modalidade 4 </t>
  </si>
  <si>
    <t xml:space="preserve">ETAPA 1 - Modalidade 5 </t>
  </si>
  <si>
    <t xml:space="preserve">ETAPA 1 - Modalidade 6 </t>
  </si>
  <si>
    <t xml:space="preserve">ETAPA 1 - Modalidade 7 </t>
  </si>
  <si>
    <t>ETAPA 1 - Modalidade 8</t>
  </si>
  <si>
    <t>ETAPA 1 - BOLSAS</t>
  </si>
  <si>
    <t>ETAPA 2</t>
  </si>
  <si>
    <t>ETAPA 3</t>
  </si>
  <si>
    <t>DOA</t>
  </si>
  <si>
    <t xml:space="preserve">N° BOLSISTAS </t>
  </si>
  <si>
    <t xml:space="preserve">N° BOLSAS </t>
  </si>
  <si>
    <t>Compra/Licitação</t>
  </si>
  <si>
    <t>LICITAÇÃO</t>
  </si>
  <si>
    <t>COMPRA DIRETA</t>
  </si>
  <si>
    <t>Serviços de Terceiros de Pessoa Jurídica</t>
  </si>
  <si>
    <t xml:space="preserve">Serviços de Terceiros de Pessoa Física </t>
  </si>
  <si>
    <t>ETAPA 3 - DESPESAS GERAIS</t>
  </si>
  <si>
    <t>Teto fator multiplicador</t>
  </si>
  <si>
    <t>Serviços de Terceiros de Pessoa Física (RPA)</t>
  </si>
  <si>
    <t>Nº DE CELETISTAS</t>
  </si>
  <si>
    <t>Valor unitário Bruto</t>
  </si>
  <si>
    <t>INSS Patronal</t>
  </si>
  <si>
    <t>Inexigibilidade</t>
  </si>
  <si>
    <t>SIM</t>
  </si>
  <si>
    <t>NÃO</t>
  </si>
  <si>
    <t>Processo de Compra</t>
  </si>
  <si>
    <t>¹Valor líquido estimado</t>
  </si>
  <si>
    <r>
      <t>Valor Líquido unitário estimado</t>
    </r>
    <r>
      <rPr>
        <b/>
        <sz val="11"/>
        <color rgb="FFFF0000"/>
        <rFont val="Arial"/>
        <family val="2"/>
      </rPr>
      <t>¹</t>
    </r>
  </si>
  <si>
    <t>Há casos em que as  importações tem o custo final quase dobrou em relação ao valor FOB, chegando perto de 80% adicionais.</t>
  </si>
  <si>
    <t>NÚMERO DE ENTRADA DE RECEITAS</t>
  </si>
  <si>
    <t>Pessoal Celetista</t>
  </si>
  <si>
    <t xml:space="preserve">Vale Transporte </t>
  </si>
  <si>
    <t>Vale Alimentação/Refeição</t>
  </si>
  <si>
    <t xml:space="preserve">Outros Benefícios </t>
  </si>
  <si>
    <t>RESUMO ORÇAMENTÁRIO</t>
  </si>
  <si>
    <t>RENDIMENTO DE APLICAÇÕES FINANCEIRAS (previsão)</t>
  </si>
  <si>
    <t>Inexigibilidade/Dispensa</t>
  </si>
  <si>
    <t>CNPQ?</t>
  </si>
  <si>
    <t>VIGÊNCIA</t>
  </si>
  <si>
    <t>Fator escolhido</t>
  </si>
  <si>
    <t>Valor da Bolsa</t>
  </si>
  <si>
    <t>Valor Piso 10h</t>
  </si>
  <si>
    <t>Descrição do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</si>
</sst>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 &quot;#,##0.00_);[Red]\(&quot;R$ &quot;#,##0.00\)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charset val="134"/>
      <scheme val="minor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/>
      <top style="dotted">
        <color theme="0"/>
      </top>
      <bottom/>
      <diagonal/>
    </border>
    <border>
      <left style="dotted">
        <color theme="0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/>
    <xf numFmtId="0" fontId="1" fillId="0" borderId="0"/>
  </cellStyleXfs>
  <cellXfs count="369">
    <xf numFmtId="0" fontId="0" fillId="0" borderId="0" xfId="0"/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44" fontId="10" fillId="2" borderId="9" xfId="1" applyFont="1" applyFill="1" applyBorder="1" applyAlignment="1">
      <alignment horizontal="center" vertical="center"/>
    </xf>
    <xf numFmtId="44" fontId="10" fillId="2" borderId="10" xfId="1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5" borderId="18" xfId="0" applyFont="1" applyFill="1" applyBorder="1" applyAlignment="1" applyProtection="1">
      <alignment horizontal="left" vertical="center"/>
      <protection locked="0"/>
    </xf>
    <xf numFmtId="0" fontId="5" fillId="5" borderId="17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44" fontId="8" fillId="0" borderId="0" xfId="1" applyFont="1" applyAlignment="1" applyProtection="1">
      <alignment horizontal="center" vertical="center"/>
      <protection locked="0"/>
    </xf>
    <xf numFmtId="0" fontId="5" fillId="5" borderId="27" xfId="0" applyFont="1" applyFill="1" applyBorder="1" applyAlignment="1" applyProtection="1">
      <alignment horizontal="left" vertical="center"/>
      <protection locked="0"/>
    </xf>
    <xf numFmtId="0" fontId="5" fillId="5" borderId="25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centerContinuous" vertical="center"/>
      <protection locked="0"/>
    </xf>
    <xf numFmtId="0" fontId="5" fillId="5" borderId="6" xfId="0" applyFont="1" applyFill="1" applyBorder="1" applyAlignment="1" applyProtection="1">
      <alignment horizontal="centerContinuous" vertical="center"/>
      <protection locked="0"/>
    </xf>
    <xf numFmtId="44" fontId="5" fillId="4" borderId="26" xfId="1" applyFont="1" applyFill="1" applyBorder="1" applyAlignment="1" applyProtection="1">
      <alignment horizontal="center" vertical="center"/>
      <protection locked="0"/>
    </xf>
    <xf numFmtId="44" fontId="8" fillId="0" borderId="21" xfId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5" borderId="12" xfId="0" applyNumberFormat="1" applyFont="1" applyFill="1" applyBorder="1" applyAlignment="1">
      <alignment horizontal="center" vertical="center"/>
    </xf>
    <xf numFmtId="44" fontId="8" fillId="5" borderId="12" xfId="1" applyFont="1" applyFill="1" applyBorder="1" applyAlignment="1">
      <alignment horizontal="center" vertical="center"/>
    </xf>
    <xf numFmtId="44" fontId="10" fillId="5" borderId="19" xfId="1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0" applyNumberFormat="1"/>
    <xf numFmtId="0" fontId="5" fillId="5" borderId="16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centerContinuous" vertical="center"/>
      <protection locked="0"/>
    </xf>
    <xf numFmtId="0" fontId="5" fillId="4" borderId="7" xfId="0" applyFont="1" applyFill="1" applyBorder="1" applyAlignment="1" applyProtection="1">
      <alignment horizontal="centerContinuous" vertical="center"/>
      <protection locked="0"/>
    </xf>
    <xf numFmtId="0" fontId="7" fillId="5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44" fontId="10" fillId="2" borderId="19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6" fillId="5" borderId="0" xfId="0" applyNumberFormat="1" applyFont="1" applyFill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4" fontId="8" fillId="0" borderId="24" xfId="1" applyFont="1" applyBorder="1" applyAlignment="1">
      <alignment horizontal="center" vertical="center"/>
    </xf>
    <xf numFmtId="0" fontId="0" fillId="0" borderId="0" xfId="5" applyFont="1"/>
    <xf numFmtId="0" fontId="16" fillId="0" borderId="0" xfId="5" applyFont="1"/>
    <xf numFmtId="0" fontId="17" fillId="9" borderId="0" xfId="5" applyFont="1" applyFill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  <xf numFmtId="0" fontId="17" fillId="10" borderId="37" xfId="5" applyFont="1" applyFill="1" applyBorder="1" applyAlignment="1">
      <alignment horizontal="center" vertical="center" wrapText="1"/>
    </xf>
    <xf numFmtId="0" fontId="16" fillId="0" borderId="0" xfId="5" applyFont="1" applyAlignment="1">
      <alignment vertical="center" wrapText="1"/>
    </xf>
    <xf numFmtId="0" fontId="16" fillId="9" borderId="0" xfId="5" applyFont="1" applyFill="1" applyAlignment="1">
      <alignment vertical="center" wrapText="1"/>
    </xf>
    <xf numFmtId="0" fontId="16" fillId="0" borderId="37" xfId="5" applyFont="1" applyBorder="1" applyAlignment="1">
      <alignment vertical="center" wrapText="1"/>
    </xf>
    <xf numFmtId="0" fontId="20" fillId="9" borderId="0" xfId="5" applyFont="1" applyFill="1" applyAlignment="1">
      <alignment horizontal="center" vertical="center" wrapText="1"/>
    </xf>
    <xf numFmtId="0" fontId="23" fillId="0" borderId="37" xfId="5" applyFont="1" applyBorder="1" applyAlignment="1">
      <alignment vertical="center" wrapText="1"/>
    </xf>
    <xf numFmtId="0" fontId="16" fillId="12" borderId="0" xfId="5" applyFont="1" applyFill="1" applyAlignment="1">
      <alignment vertical="center" wrapText="1"/>
    </xf>
    <xf numFmtId="0" fontId="16" fillId="5" borderId="0" xfId="5" applyFont="1" applyFill="1"/>
    <xf numFmtId="0" fontId="0" fillId="5" borderId="0" xfId="5" applyFont="1" applyFill="1"/>
    <xf numFmtId="0" fontId="24" fillId="11" borderId="19" xfId="5" applyFont="1" applyFill="1" applyBorder="1" applyAlignment="1">
      <alignment horizontal="center" vertical="center"/>
    </xf>
    <xf numFmtId="0" fontId="16" fillId="0" borderId="30" xfId="5" applyFont="1" applyBorder="1"/>
    <xf numFmtId="0" fontId="16" fillId="0" borderId="31" xfId="5" applyFont="1" applyBorder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9" fillId="7" borderId="19" xfId="0" applyFont="1" applyFill="1" applyBorder="1" applyAlignment="1">
      <alignment horizontal="center" vertical="center"/>
    </xf>
    <xf numFmtId="0" fontId="23" fillId="0" borderId="0" xfId="5" applyFont="1"/>
    <xf numFmtId="0" fontId="19" fillId="0" borderId="0" xfId="5" applyFont="1"/>
    <xf numFmtId="0" fontId="16" fillId="5" borderId="0" xfId="5" applyFont="1" applyFill="1" applyAlignment="1">
      <alignment vertical="center" wrapText="1"/>
    </xf>
    <xf numFmtId="0" fontId="5" fillId="4" borderId="6" xfId="0" applyFont="1" applyFill="1" applyBorder="1" applyAlignment="1" applyProtection="1">
      <alignment horizontal="centerContinuous" vertical="center"/>
      <protection locked="0"/>
    </xf>
    <xf numFmtId="0" fontId="5" fillId="5" borderId="38" xfId="0" applyFont="1" applyFill="1" applyBorder="1" applyAlignment="1" applyProtection="1">
      <alignment horizontal="left" vertical="center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5" fillId="5" borderId="47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Alignment="1">
      <alignment horizontal="left" vertical="center" indent="1"/>
    </xf>
    <xf numFmtId="0" fontId="28" fillId="5" borderId="0" xfId="0" applyFont="1" applyFill="1" applyAlignment="1">
      <alignment vertical="center"/>
    </xf>
    <xf numFmtId="0" fontId="9" fillId="5" borderId="39" xfId="6" applyFont="1" applyFill="1" applyBorder="1" applyAlignment="1">
      <alignment horizontal="center" vertical="top"/>
    </xf>
    <xf numFmtId="0" fontId="6" fillId="5" borderId="0" xfId="6" applyFont="1" applyFill="1"/>
    <xf numFmtId="0" fontId="6" fillId="5" borderId="39" xfId="6" applyFont="1" applyFill="1" applyBorder="1"/>
    <xf numFmtId="0" fontId="28" fillId="5" borderId="0" xfId="6" applyFont="1" applyFill="1" applyAlignment="1">
      <alignment vertical="center"/>
    </xf>
    <xf numFmtId="0" fontId="6" fillId="5" borderId="0" xfId="6" applyFont="1" applyFill="1" applyAlignment="1">
      <alignment horizontal="left" vertical="center" indent="1"/>
    </xf>
    <xf numFmtId="0" fontId="9" fillId="5" borderId="0" xfId="6" applyFont="1" applyFill="1" applyAlignment="1">
      <alignment horizontal="left" vertical="center" indent="1"/>
    </xf>
    <xf numFmtId="0" fontId="9" fillId="5" borderId="0" xfId="6" applyFont="1" applyFill="1" applyAlignment="1">
      <alignment horizontal="left" vertical="center" indent="2"/>
    </xf>
    <xf numFmtId="0" fontId="6" fillId="5" borderId="0" xfId="6" applyFont="1" applyFill="1" applyAlignment="1">
      <alignment horizontal="left" vertical="center" indent="2"/>
    </xf>
    <xf numFmtId="0" fontId="6" fillId="5" borderId="40" xfId="6" applyFont="1" applyFill="1" applyBorder="1" applyAlignment="1">
      <alignment horizontal="left" vertical="center" indent="2"/>
    </xf>
    <xf numFmtId="0" fontId="6" fillId="5" borderId="41" xfId="6" applyFont="1" applyFill="1" applyBorder="1"/>
    <xf numFmtId="0" fontId="6" fillId="5" borderId="42" xfId="6" applyFont="1" applyFill="1" applyBorder="1" applyAlignment="1">
      <alignment horizontal="left" vertical="center" indent="2"/>
    </xf>
    <xf numFmtId="0" fontId="6" fillId="5" borderId="42" xfId="6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2"/>
    </xf>
    <xf numFmtId="0" fontId="21" fillId="13" borderId="5" xfId="5" applyFont="1" applyFill="1" applyBorder="1" applyAlignment="1">
      <alignment horizontal="centerContinuous" vertical="justify" wrapText="1"/>
    </xf>
    <xf numFmtId="0" fontId="19" fillId="0" borderId="7" xfId="5" applyFont="1" applyBorder="1" applyAlignment="1">
      <alignment horizontal="centerContinuous" vertical="justify"/>
    </xf>
    <xf numFmtId="0" fontId="20" fillId="11" borderId="52" xfId="5" applyFont="1" applyFill="1" applyBorder="1" applyAlignment="1">
      <alignment horizontal="center" vertical="center" wrapText="1"/>
    </xf>
    <xf numFmtId="0" fontId="22" fillId="0" borderId="53" xfId="5" applyFont="1" applyBorder="1" applyAlignment="1">
      <alignment horizontal="left" vertical="center" wrapText="1"/>
    </xf>
    <xf numFmtId="0" fontId="20" fillId="11" borderId="54" xfId="5" applyFont="1" applyFill="1" applyBorder="1" applyAlignment="1">
      <alignment horizontal="center" vertical="center" wrapText="1"/>
    </xf>
    <xf numFmtId="44" fontId="22" fillId="0" borderId="55" xfId="1" applyFont="1" applyBorder="1" applyAlignment="1">
      <alignment horizontal="center" vertical="center" wrapText="1"/>
    </xf>
    <xf numFmtId="0" fontId="20" fillId="11" borderId="56" xfId="5" applyFont="1" applyFill="1" applyBorder="1" applyAlignment="1">
      <alignment horizontal="center" vertical="center" wrapText="1"/>
    </xf>
    <xf numFmtId="44" fontId="22" fillId="0" borderId="57" xfId="1" applyFont="1" applyBorder="1" applyAlignment="1">
      <alignment horizontal="center" vertical="center" wrapText="1"/>
    </xf>
    <xf numFmtId="0" fontId="20" fillId="11" borderId="13" xfId="5" applyFont="1" applyFill="1" applyBorder="1" applyAlignment="1">
      <alignment horizontal="center" vertical="center" wrapText="1"/>
    </xf>
    <xf numFmtId="44" fontId="25" fillId="0" borderId="14" xfId="1" applyFont="1" applyBorder="1" applyAlignment="1">
      <alignment horizontal="center" vertical="center" wrapText="1"/>
    </xf>
    <xf numFmtId="0" fontId="1" fillId="0" borderId="0" xfId="0" applyFont="1"/>
    <xf numFmtId="44" fontId="10" fillId="7" borderId="19" xfId="1" applyFont="1" applyFill="1" applyBorder="1" applyAlignment="1">
      <alignment horizontal="center" vertical="center"/>
    </xf>
    <xf numFmtId="44" fontId="8" fillId="5" borderId="22" xfId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4" fontId="8" fillId="5" borderId="10" xfId="0" applyNumberFormat="1" applyFont="1" applyFill="1" applyBorder="1" applyAlignment="1">
      <alignment horizontal="center" vertical="center"/>
    </xf>
    <xf numFmtId="44" fontId="10" fillId="2" borderId="6" xfId="1" applyFont="1" applyFill="1" applyBorder="1" applyAlignment="1">
      <alignment horizontal="center" vertical="center"/>
    </xf>
    <xf numFmtId="44" fontId="8" fillId="5" borderId="22" xfId="0" applyNumberFormat="1" applyFont="1" applyFill="1" applyBorder="1" applyAlignment="1">
      <alignment horizontal="center" vertical="center"/>
    </xf>
    <xf numFmtId="44" fontId="8" fillId="5" borderId="10" xfId="1" applyFont="1" applyFill="1" applyBorder="1" applyAlignment="1">
      <alignment horizontal="center" vertical="center"/>
    </xf>
    <xf numFmtId="44" fontId="8" fillId="0" borderId="9" xfId="1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Continuous" vertical="justify"/>
    </xf>
    <xf numFmtId="0" fontId="8" fillId="2" borderId="44" xfId="0" applyFont="1" applyFill="1" applyBorder="1" applyAlignment="1">
      <alignment horizontal="centerContinuous" vertical="justify"/>
    </xf>
    <xf numFmtId="44" fontId="8" fillId="2" borderId="45" xfId="1" applyFont="1" applyFill="1" applyBorder="1" applyAlignment="1">
      <alignment horizontal="centerContinuous" vertical="justify"/>
    </xf>
    <xf numFmtId="0" fontId="10" fillId="2" borderId="44" xfId="0" applyFont="1" applyFill="1" applyBorder="1" applyAlignment="1">
      <alignment horizontal="centerContinuous" vertical="justify"/>
    </xf>
    <xf numFmtId="44" fontId="10" fillId="2" borderId="44" xfId="1" applyFont="1" applyFill="1" applyBorder="1" applyAlignment="1">
      <alignment horizontal="centerContinuous" vertical="justify"/>
    </xf>
    <xf numFmtId="44" fontId="10" fillId="7" borderId="20" xfId="1" applyFont="1" applyFill="1" applyBorder="1" applyAlignment="1">
      <alignment horizontal="center" vertical="center"/>
    </xf>
    <xf numFmtId="44" fontId="10" fillId="2" borderId="45" xfId="1" applyFont="1" applyFill="1" applyBorder="1" applyAlignment="1">
      <alignment horizontal="centerContinuous" vertical="justify"/>
    </xf>
    <xf numFmtId="0" fontId="10" fillId="4" borderId="51" xfId="0" applyFont="1" applyFill="1" applyBorder="1" applyAlignment="1">
      <alignment vertical="center"/>
    </xf>
    <xf numFmtId="0" fontId="10" fillId="4" borderId="48" xfId="0" applyFont="1" applyFill="1" applyBorder="1" applyAlignment="1">
      <alignment vertical="center"/>
    </xf>
    <xf numFmtId="0" fontId="10" fillId="4" borderId="49" xfId="0" applyFont="1" applyFill="1" applyBorder="1" applyAlignment="1">
      <alignment vertical="center"/>
    </xf>
    <xf numFmtId="44" fontId="10" fillId="2" borderId="7" xfId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Continuous" vertical="justify"/>
    </xf>
    <xf numFmtId="0" fontId="10" fillId="2" borderId="6" xfId="0" applyFont="1" applyFill="1" applyBorder="1" applyAlignment="1">
      <alignment horizontal="centerContinuous" vertical="justify"/>
    </xf>
    <xf numFmtId="0" fontId="10" fillId="2" borderId="7" xfId="0" applyFont="1" applyFill="1" applyBorder="1" applyAlignment="1">
      <alignment horizontal="centerContinuous" vertical="justify"/>
    </xf>
    <xf numFmtId="0" fontId="10" fillId="5" borderId="5" xfId="0" applyFont="1" applyFill="1" applyBorder="1" applyAlignment="1">
      <alignment horizontal="centerContinuous" vertical="justify"/>
    </xf>
    <xf numFmtId="0" fontId="8" fillId="5" borderId="6" xfId="0" applyFont="1" applyFill="1" applyBorder="1" applyAlignment="1">
      <alignment horizontal="centerContinuous" vertical="justify"/>
    </xf>
    <xf numFmtId="44" fontId="8" fillId="5" borderId="6" xfId="1" applyFont="1" applyFill="1" applyBorder="1" applyAlignment="1">
      <alignment horizontal="centerContinuous" vertical="justify"/>
    </xf>
    <xf numFmtId="44" fontId="10" fillId="5" borderId="7" xfId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Continuous" vertical="center"/>
    </xf>
    <xf numFmtId="44" fontId="8" fillId="5" borderId="16" xfId="1" applyFont="1" applyFill="1" applyBorder="1" applyAlignment="1">
      <alignment horizontal="center" vertical="center"/>
    </xf>
    <xf numFmtId="44" fontId="8" fillId="5" borderId="18" xfId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Continuous" vertical="center"/>
    </xf>
    <xf numFmtId="44" fontId="9" fillId="7" borderId="6" xfId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4" fontId="8" fillId="5" borderId="27" xfId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44" fontId="8" fillId="2" borderId="45" xfId="1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12" fillId="5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1" fontId="6" fillId="5" borderId="0" xfId="0" applyNumberFormat="1" applyFont="1" applyFill="1" applyAlignment="1" applyProtection="1">
      <alignment vertical="center"/>
      <protection locked="0"/>
    </xf>
    <xf numFmtId="44" fontId="6" fillId="5" borderId="0" xfId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5" borderId="0" xfId="0" applyFont="1" applyFill="1" applyAlignment="1" applyProtection="1">
      <alignment horizontal="centerContinuous" vertical="justify"/>
      <protection locked="0"/>
    </xf>
    <xf numFmtId="0" fontId="6" fillId="5" borderId="0" xfId="0" applyFont="1" applyFill="1" applyAlignment="1" applyProtection="1">
      <alignment horizontal="centerContinuous" vertical="justify"/>
      <protection locked="0"/>
    </xf>
    <xf numFmtId="1" fontId="6" fillId="5" borderId="0" xfId="0" applyNumberFormat="1" applyFont="1" applyFill="1" applyAlignment="1" applyProtection="1">
      <alignment horizontal="centerContinuous" vertical="justify"/>
      <protection locked="0"/>
    </xf>
    <xf numFmtId="44" fontId="6" fillId="5" borderId="0" xfId="1" applyFont="1" applyFill="1" applyAlignment="1" applyProtection="1">
      <alignment horizontal="centerContinuous" vertical="justify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14" fillId="8" borderId="5" xfId="0" applyFont="1" applyFill="1" applyBorder="1" applyAlignment="1" applyProtection="1">
      <alignment vertical="center"/>
      <protection locked="0"/>
    </xf>
    <xf numFmtId="0" fontId="10" fillId="8" borderId="6" xfId="0" applyFont="1" applyFill="1" applyBorder="1" applyAlignment="1" applyProtection="1">
      <alignment vertical="center"/>
      <protection locked="0"/>
    </xf>
    <xf numFmtId="0" fontId="6" fillId="8" borderId="6" xfId="0" applyFont="1" applyFill="1" applyBorder="1" applyAlignment="1" applyProtection="1">
      <alignment vertical="center"/>
      <protection locked="0"/>
    </xf>
    <xf numFmtId="1" fontId="6" fillId="8" borderId="6" xfId="0" applyNumberFormat="1" applyFont="1" applyFill="1" applyBorder="1" applyAlignment="1" applyProtection="1">
      <alignment vertical="center"/>
      <protection locked="0"/>
    </xf>
    <xf numFmtId="44" fontId="6" fillId="8" borderId="6" xfId="1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44" fontId="10" fillId="2" borderId="19" xfId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" fontId="10" fillId="5" borderId="9" xfId="1" applyNumberFormat="1" applyFont="1" applyFill="1" applyBorder="1" applyAlignment="1" applyProtection="1">
      <alignment horizontal="center" vertical="center"/>
      <protection locked="0"/>
    </xf>
    <xf numFmtId="44" fontId="6" fillId="5" borderId="0" xfId="0" applyNumberFormat="1" applyFont="1" applyFill="1" applyAlignment="1" applyProtection="1">
      <alignment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4" fontId="8" fillId="0" borderId="24" xfId="1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Continuous" vertical="center"/>
      <protection locked="0"/>
    </xf>
    <xf numFmtId="0" fontId="10" fillId="2" borderId="6" xfId="0" applyFont="1" applyFill="1" applyBorder="1" applyAlignment="1" applyProtection="1">
      <alignment horizontal="centerContinuous" vertical="center"/>
      <protection locked="0"/>
    </xf>
    <xf numFmtId="44" fontId="10" fillId="7" borderId="6" xfId="1" applyFont="1" applyFill="1" applyBorder="1" applyAlignment="1" applyProtection="1">
      <alignment horizontal="centerContinuous" vertical="center"/>
      <protection locked="0"/>
    </xf>
    <xf numFmtId="1" fontId="10" fillId="7" borderId="6" xfId="1" applyNumberFormat="1" applyFont="1" applyFill="1" applyBorder="1" applyAlignment="1" applyProtection="1">
      <alignment horizontal="centerContinuous" vertical="center"/>
      <protection locked="0"/>
    </xf>
    <xf numFmtId="0" fontId="10" fillId="5" borderId="0" xfId="0" applyFont="1" applyFill="1" applyAlignment="1" applyProtection="1">
      <alignment horizontal="centerContinuous" vertical="center"/>
      <protection locked="0"/>
    </xf>
    <xf numFmtId="44" fontId="10" fillId="5" borderId="0" xfId="1" applyFont="1" applyFill="1" applyBorder="1" applyAlignment="1" applyProtection="1">
      <alignment horizontal="centerContinuous" vertical="center"/>
      <protection locked="0"/>
    </xf>
    <xf numFmtId="1" fontId="10" fillId="5" borderId="0" xfId="1" applyNumberFormat="1" applyFont="1" applyFill="1" applyBorder="1" applyAlignment="1" applyProtection="1">
      <alignment horizontal="centerContinuous" vertical="center"/>
      <protection locked="0"/>
    </xf>
    <xf numFmtId="44" fontId="10" fillId="5" borderId="0" xfId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44" fontId="6" fillId="0" borderId="0" xfId="1" applyFont="1" applyAlignment="1" applyProtection="1">
      <alignment vertical="center"/>
      <protection locked="0"/>
    </xf>
    <xf numFmtId="44" fontId="10" fillId="3" borderId="19" xfId="1" applyFont="1" applyFill="1" applyBorder="1" applyAlignment="1" applyProtection="1">
      <alignment horizontal="center" vertical="center"/>
    </xf>
    <xf numFmtId="0" fontId="8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>
      <alignment vertical="center"/>
    </xf>
    <xf numFmtId="44" fontId="8" fillId="5" borderId="0" xfId="1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" fontId="8" fillId="14" borderId="60" xfId="1" applyNumberFormat="1" applyFont="1" applyFill="1" applyBorder="1" applyAlignment="1" applyProtection="1">
      <alignment horizontal="right" vertical="center"/>
      <protection locked="0"/>
    </xf>
    <xf numFmtId="44" fontId="8" fillId="0" borderId="60" xfId="1" applyFont="1" applyBorder="1" applyAlignment="1" applyProtection="1">
      <alignment horizontal="center" vertical="center"/>
      <protection locked="0"/>
    </xf>
    <xf numFmtId="1" fontId="8" fillId="0" borderId="28" xfId="1" applyNumberFormat="1" applyFont="1" applyBorder="1" applyAlignment="1" applyProtection="1">
      <alignment horizontal="right" vertical="center"/>
      <protection locked="0"/>
    </xf>
    <xf numFmtId="0" fontId="10" fillId="2" borderId="51" xfId="0" applyFont="1" applyFill="1" applyBorder="1" applyAlignment="1" applyProtection="1">
      <alignment horizontal="centerContinuous" vertical="center"/>
      <protection locked="0"/>
    </xf>
    <xf numFmtId="0" fontId="10" fillId="2" borderId="48" xfId="0" applyFont="1" applyFill="1" applyBorder="1" applyAlignment="1" applyProtection="1">
      <alignment horizontal="centerContinuous" vertical="center"/>
      <protection locked="0"/>
    </xf>
    <xf numFmtId="44" fontId="10" fillId="7" borderId="48" xfId="1" applyFont="1" applyFill="1" applyBorder="1" applyAlignment="1" applyProtection="1">
      <alignment horizontal="centerContinuous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44" fontId="6" fillId="0" borderId="24" xfId="1" applyFont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Continuous" vertical="justify"/>
      <protection locked="0"/>
    </xf>
    <xf numFmtId="0" fontId="6" fillId="2" borderId="44" xfId="0" applyFont="1" applyFill="1" applyBorder="1" applyAlignment="1" applyProtection="1">
      <alignment horizontal="centerContinuous" vertical="justify"/>
      <protection locked="0"/>
    </xf>
    <xf numFmtId="44" fontId="6" fillId="2" borderId="45" xfId="1" applyFont="1" applyFill="1" applyBorder="1" applyAlignment="1" applyProtection="1">
      <alignment horizontal="centerContinuous" vertical="justify"/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44" fontId="6" fillId="5" borderId="0" xfId="1" applyFont="1" applyFill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44" fontId="6" fillId="4" borderId="6" xfId="1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4" fontId="9" fillId="2" borderId="6" xfId="1" applyFont="1" applyFill="1" applyBorder="1" applyAlignment="1" applyProtection="1">
      <alignment horizontal="center" vertical="center"/>
      <protection locked="0"/>
    </xf>
    <xf numFmtId="44" fontId="6" fillId="0" borderId="9" xfId="1" applyFont="1" applyFill="1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 applyProtection="1">
      <alignment horizontal="centerContinuous" vertical="justify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2" borderId="45" xfId="0" applyFont="1" applyFill="1" applyBorder="1" applyAlignment="1" applyProtection="1">
      <alignment horizontal="centerContinuous" vertical="justify"/>
      <protection locked="0"/>
    </xf>
    <xf numFmtId="44" fontId="6" fillId="2" borderId="5" xfId="1" applyFont="1" applyFill="1" applyBorder="1" applyAlignment="1" applyProtection="1">
      <alignment horizontal="centerContinuous" vertical="justify"/>
      <protection locked="0"/>
    </xf>
    <xf numFmtId="44" fontId="9" fillId="4" borderId="6" xfId="1" applyFont="1" applyFill="1" applyBorder="1" applyAlignment="1" applyProtection="1">
      <alignment horizontal="center" vertical="center"/>
      <protection locked="0"/>
    </xf>
    <xf numFmtId="44" fontId="6" fillId="2" borderId="6" xfId="1" applyFont="1" applyFill="1" applyBorder="1" applyAlignment="1" applyProtection="1">
      <alignment horizontal="centerContinuous" vertical="justify"/>
      <protection locked="0"/>
    </xf>
    <xf numFmtId="0" fontId="26" fillId="4" borderId="5" xfId="0" applyFont="1" applyFill="1" applyBorder="1" applyAlignment="1" applyProtection="1">
      <alignment horizontal="left" vertical="center"/>
      <protection locked="0"/>
    </xf>
    <xf numFmtId="44" fontId="9" fillId="2" borderId="59" xfId="1" applyFont="1" applyFill="1" applyBorder="1" applyAlignment="1" applyProtection="1">
      <alignment horizontal="center" vertical="center"/>
      <protection locked="0"/>
    </xf>
    <xf numFmtId="44" fontId="6" fillId="0" borderId="9" xfId="1" applyFont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44" fontId="9" fillId="2" borderId="19" xfId="1" applyFont="1" applyFill="1" applyBorder="1" applyAlignment="1" applyProtection="1">
      <alignment horizontal="center" vertical="center"/>
      <protection locked="0"/>
    </xf>
    <xf numFmtId="44" fontId="8" fillId="5" borderId="9" xfId="1" applyFont="1" applyFill="1" applyBorder="1" applyAlignment="1" applyProtection="1">
      <alignment horizontal="center" vertical="center"/>
      <protection locked="0"/>
    </xf>
    <xf numFmtId="44" fontId="6" fillId="0" borderId="29" xfId="1" applyFont="1" applyBorder="1" applyAlignment="1" applyProtection="1">
      <alignment horizontal="center" vertical="center"/>
      <protection locked="0"/>
    </xf>
    <xf numFmtId="44" fontId="6" fillId="0" borderId="17" xfId="1" applyFont="1" applyBorder="1" applyAlignment="1" applyProtection="1">
      <alignment horizontal="center" vertical="center"/>
      <protection locked="0"/>
    </xf>
    <xf numFmtId="44" fontId="6" fillId="0" borderId="25" xfId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1" fillId="5" borderId="0" xfId="0" applyFont="1" applyFill="1" applyAlignment="1" applyProtection="1">
      <alignment horizontal="centerContinuous" vertical="justify"/>
      <protection locked="0"/>
    </xf>
    <xf numFmtId="44" fontId="31" fillId="5" borderId="0" xfId="1" applyFont="1" applyFill="1" applyAlignment="1" applyProtection="1">
      <alignment horizontal="centerContinuous" vertical="justify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32" fillId="5" borderId="0" xfId="0" applyFont="1" applyFill="1" applyAlignment="1" applyProtection="1">
      <alignment horizontal="center" vertical="center"/>
      <protection locked="0"/>
    </xf>
    <xf numFmtId="44" fontId="32" fillId="5" borderId="0" xfId="1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26" fillId="4" borderId="6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44" fontId="6" fillId="5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6" fillId="4" borderId="3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44" fontId="8" fillId="5" borderId="0" xfId="1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44" fontId="6" fillId="4" borderId="3" xfId="1" applyFont="1" applyFill="1" applyBorder="1" applyAlignment="1" applyProtection="1">
      <alignment vertical="center"/>
      <protection locked="0"/>
    </xf>
    <xf numFmtId="0" fontId="34" fillId="5" borderId="0" xfId="0" applyFont="1" applyFill="1" applyAlignment="1" applyProtection="1">
      <alignment horizontal="left" vertical="center"/>
      <protection locked="0"/>
    </xf>
    <xf numFmtId="44" fontId="6" fillId="0" borderId="0" xfId="1" applyFont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Continuous" vertical="justify"/>
      <protection locked="0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Continuous" vertical="justify"/>
    </xf>
    <xf numFmtId="44" fontId="9" fillId="4" borderId="6" xfId="1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>
      <alignment vertical="center"/>
    </xf>
    <xf numFmtId="44" fontId="9" fillId="2" borderId="19" xfId="1" applyFont="1" applyFill="1" applyBorder="1" applyAlignment="1" applyProtection="1">
      <alignment horizontal="center" vertical="center"/>
    </xf>
    <xf numFmtId="44" fontId="9" fillId="2" borderId="7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9" fillId="3" borderId="21" xfId="1" applyFont="1" applyFill="1" applyBorder="1" applyAlignment="1" applyProtection="1">
      <alignment horizontal="center" vertical="center"/>
    </xf>
    <xf numFmtId="44" fontId="9" fillId="3" borderId="58" xfId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44" fontId="9" fillId="3" borderId="28" xfId="1" applyFont="1" applyFill="1" applyBorder="1" applyAlignment="1" applyProtection="1">
      <alignment horizontal="center" vertical="center"/>
    </xf>
    <xf numFmtId="44" fontId="6" fillId="2" borderId="45" xfId="1" applyFont="1" applyFill="1" applyBorder="1" applyAlignment="1" applyProtection="1">
      <alignment horizontal="centerContinuous" vertical="justify"/>
    </xf>
    <xf numFmtId="44" fontId="6" fillId="2" borderId="20" xfId="1" applyFont="1" applyFill="1" applyBorder="1" applyAlignment="1" applyProtection="1">
      <alignment horizontal="centerContinuous" vertical="justify"/>
    </xf>
    <xf numFmtId="44" fontId="9" fillId="3" borderId="19" xfId="1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>
      <alignment vertical="center"/>
    </xf>
    <xf numFmtId="44" fontId="9" fillId="2" borderId="20" xfId="1" applyFont="1" applyFill="1" applyBorder="1" applyAlignment="1" applyProtection="1">
      <alignment horizontal="center" vertical="center"/>
    </xf>
    <xf numFmtId="44" fontId="9" fillId="3" borderId="10" xfId="1" applyFont="1" applyFill="1" applyBorder="1" applyAlignment="1" applyProtection="1">
      <alignment horizontal="center" vertical="center"/>
    </xf>
    <xf numFmtId="44" fontId="9" fillId="3" borderId="12" xfId="1" applyFont="1" applyFill="1" applyBorder="1" applyAlignment="1" applyProtection="1">
      <alignment horizontal="center" vertical="center"/>
    </xf>
    <xf numFmtId="44" fontId="9" fillId="3" borderId="22" xfId="1" applyFont="1" applyFill="1" applyBorder="1" applyAlignment="1" applyProtection="1">
      <alignment horizontal="center" vertical="center"/>
    </xf>
    <xf numFmtId="44" fontId="6" fillId="2" borderId="6" xfId="1" applyFont="1" applyFill="1" applyBorder="1" applyAlignment="1" applyProtection="1">
      <alignment horizontal="centerContinuous" vertical="justify"/>
    </xf>
    <xf numFmtId="44" fontId="9" fillId="2" borderId="26" xfId="1" applyFont="1" applyFill="1" applyBorder="1" applyAlignment="1" applyProtection="1">
      <alignment horizontal="center" vertical="center"/>
    </xf>
    <xf numFmtId="44" fontId="9" fillId="2" borderId="50" xfId="1" applyFont="1" applyFill="1" applyBorder="1" applyAlignment="1" applyProtection="1">
      <alignment horizontal="center" vertical="center"/>
    </xf>
    <xf numFmtId="0" fontId="9" fillId="5" borderId="0" xfId="0" applyFont="1" applyFill="1" applyAlignment="1">
      <alignment horizontal="center" vertical="center"/>
    </xf>
    <xf numFmtId="44" fontId="9" fillId="7" borderId="7" xfId="1" applyFont="1" applyFill="1" applyBorder="1" applyAlignment="1" applyProtection="1">
      <alignment horizontal="center" vertical="center"/>
    </xf>
    <xf numFmtId="44" fontId="9" fillId="3" borderId="20" xfId="1" applyFont="1" applyFill="1" applyBorder="1" applyAlignment="1" applyProtection="1">
      <alignment horizontal="center" vertical="center"/>
    </xf>
    <xf numFmtId="44" fontId="6" fillId="4" borderId="6" xfId="1" applyFont="1" applyFill="1" applyBorder="1" applyAlignment="1" applyProtection="1">
      <alignment vertical="center"/>
    </xf>
    <xf numFmtId="0" fontId="9" fillId="4" borderId="4" xfId="0" applyFont="1" applyFill="1" applyBorder="1" applyAlignment="1">
      <alignment vertical="center"/>
    </xf>
    <xf numFmtId="44" fontId="9" fillId="7" borderId="19" xfId="1" applyFont="1" applyFill="1" applyBorder="1" applyAlignment="1" applyProtection="1">
      <alignment horizontal="center" vertical="center"/>
    </xf>
    <xf numFmtId="44" fontId="6" fillId="3" borderId="9" xfId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Continuous" vertical="justify"/>
    </xf>
    <xf numFmtId="44" fontId="6" fillId="5" borderId="0" xfId="1" applyFont="1" applyFill="1" applyAlignment="1" applyProtection="1">
      <alignment horizontal="center" vertical="center"/>
    </xf>
    <xf numFmtId="44" fontId="9" fillId="7" borderId="20" xfId="1" applyFont="1" applyFill="1" applyBorder="1" applyAlignment="1" applyProtection="1">
      <alignment horizontal="center" vertical="center"/>
    </xf>
    <xf numFmtId="0" fontId="10" fillId="7" borderId="48" xfId="1" applyNumberFormat="1" applyFont="1" applyFill="1" applyBorder="1" applyAlignment="1" applyProtection="1">
      <alignment horizontal="centerContinuous" vertical="center"/>
      <protection locked="0"/>
    </xf>
    <xf numFmtId="0" fontId="10" fillId="5" borderId="0" xfId="1" applyNumberFormat="1" applyFont="1" applyFill="1" applyBorder="1" applyAlignment="1" applyProtection="1">
      <alignment horizontal="centerContinuous" vertical="center"/>
      <protection locked="0"/>
    </xf>
    <xf numFmtId="0" fontId="8" fillId="0" borderId="1" xfId="1" applyNumberFormat="1" applyFont="1" applyBorder="1" applyAlignment="1" applyProtection="1">
      <alignment horizontal="center" vertical="center"/>
      <protection locked="0"/>
    </xf>
    <xf numFmtId="0" fontId="8" fillId="0" borderId="24" xfId="1" applyNumberFormat="1" applyFont="1" applyBorder="1" applyAlignment="1" applyProtection="1">
      <alignment horizontal="center" vertical="center"/>
      <protection locked="0"/>
    </xf>
    <xf numFmtId="0" fontId="10" fillId="7" borderId="6" xfId="1" applyNumberFormat="1" applyFont="1" applyFill="1" applyBorder="1" applyAlignment="1" applyProtection="1">
      <alignment horizontal="centerContinuous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44" fontId="9" fillId="2" borderId="48" xfId="1" applyFont="1" applyFill="1" applyBorder="1" applyAlignment="1" applyProtection="1">
      <alignment horizontal="center" vertical="center"/>
      <protection locked="0"/>
    </xf>
    <xf numFmtId="44" fontId="9" fillId="7" borderId="49" xfId="1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1" applyNumberFormat="1" applyFont="1" applyFill="1" applyBorder="1" applyAlignment="1" applyProtection="1">
      <alignment horizontal="center" vertical="center"/>
      <protection locked="0"/>
    </xf>
    <xf numFmtId="1" fontId="8" fillId="3" borderId="9" xfId="1" applyNumberFormat="1" applyFont="1" applyFill="1" applyBorder="1" applyAlignment="1" applyProtection="1">
      <alignment horizontal="center" vertical="center"/>
    </xf>
    <xf numFmtId="1" fontId="8" fillId="3" borderId="9" xfId="1" applyNumberFormat="1" applyFont="1" applyFill="1" applyBorder="1" applyAlignment="1" applyProtection="1">
      <alignment horizontal="center" vertical="center"/>
      <protection locked="0"/>
    </xf>
    <xf numFmtId="44" fontId="8" fillId="3" borderId="9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44" fontId="8" fillId="5" borderId="1" xfId="1" applyFont="1" applyFill="1" applyBorder="1" applyAlignment="1" applyProtection="1">
      <alignment horizontal="center" vertical="center"/>
      <protection locked="0"/>
    </xf>
    <xf numFmtId="0" fontId="8" fillId="5" borderId="1" xfId="1" applyNumberFormat="1" applyFont="1" applyFill="1" applyBorder="1" applyAlignment="1" applyProtection="1">
      <alignment horizontal="center" vertical="center"/>
      <protection locked="0"/>
    </xf>
    <xf numFmtId="1" fontId="8" fillId="3" borderId="1" xfId="1" applyNumberFormat="1" applyFont="1" applyFill="1" applyBorder="1" applyAlignment="1" applyProtection="1">
      <alignment horizontal="center" vertical="center"/>
    </xf>
    <xf numFmtId="0" fontId="8" fillId="5" borderId="1" xfId="0" quotePrefix="1" applyFont="1" applyFill="1" applyBorder="1" applyAlignment="1" applyProtection="1">
      <alignment horizontal="center" vertical="center"/>
      <protection locked="0"/>
    </xf>
    <xf numFmtId="1" fontId="8" fillId="5" borderId="9" xfId="1" applyNumberFormat="1" applyFont="1" applyFill="1" applyBorder="1" applyAlignment="1" applyProtection="1">
      <alignment horizontal="center" vertical="center"/>
      <protection locked="0"/>
    </xf>
    <xf numFmtId="1" fontId="8" fillId="5" borderId="1" xfId="1" applyNumberFormat="1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44" fontId="8" fillId="5" borderId="33" xfId="1" applyFont="1" applyFill="1" applyBorder="1" applyAlignment="1" applyProtection="1">
      <alignment horizontal="center" vertical="center"/>
      <protection locked="0"/>
    </xf>
    <xf numFmtId="0" fontId="8" fillId="5" borderId="33" xfId="1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0" xfId="0" applyFont="1" applyFill="1" applyAlignment="1" applyProtection="1">
      <alignment horizontal="centerContinuous" vertical="justify"/>
      <protection locked="0"/>
    </xf>
    <xf numFmtId="0" fontId="9" fillId="8" borderId="7" xfId="0" applyFont="1" applyFill="1" applyBorder="1" applyAlignment="1" applyProtection="1">
      <alignment vertical="center"/>
      <protection locked="0"/>
    </xf>
    <xf numFmtId="44" fontId="10" fillId="3" borderId="10" xfId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44" fontId="8" fillId="0" borderId="21" xfId="1" applyFont="1" applyBorder="1" applyAlignment="1" applyProtection="1">
      <alignment horizontal="center" vertical="center"/>
      <protection hidden="1"/>
    </xf>
    <xf numFmtId="0" fontId="5" fillId="8" borderId="5" xfId="0" applyFont="1" applyFill="1" applyBorder="1" applyAlignment="1" applyProtection="1">
      <alignment vertical="center"/>
      <protection hidden="1"/>
    </xf>
    <xf numFmtId="0" fontId="5" fillId="8" borderId="6" xfId="0" applyFont="1" applyFill="1" applyBorder="1" applyAlignment="1" applyProtection="1">
      <alignment vertical="center"/>
      <protection hidden="1"/>
    </xf>
    <xf numFmtId="0" fontId="5" fillId="8" borderId="3" xfId="0" applyFont="1" applyFill="1" applyBorder="1" applyAlignment="1" applyProtection="1">
      <alignment vertical="center"/>
      <protection hidden="1"/>
    </xf>
    <xf numFmtId="0" fontId="10" fillId="8" borderId="7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8" borderId="5" xfId="0" applyFont="1" applyFill="1" applyBorder="1" applyAlignment="1" applyProtection="1">
      <alignment horizontal="center" vertical="center"/>
      <protection hidden="1"/>
    </xf>
    <xf numFmtId="0" fontId="5" fillId="8" borderId="19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horizontal="centerContinuous" vertical="center"/>
      <protection hidden="1"/>
    </xf>
    <xf numFmtId="0" fontId="4" fillId="3" borderId="29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44" fontId="8" fillId="3" borderId="10" xfId="1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vertical="center"/>
      <protection hidden="1"/>
    </xf>
    <xf numFmtId="1" fontId="4" fillId="3" borderId="29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vertical="center"/>
      <protection hidden="1"/>
    </xf>
    <xf numFmtId="1" fontId="4" fillId="3" borderId="46" xfId="0" applyNumberFormat="1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Continuous" vertical="center"/>
      <protection hidden="1"/>
    </xf>
    <xf numFmtId="0" fontId="5" fillId="5" borderId="6" xfId="0" applyFont="1" applyFill="1" applyBorder="1" applyAlignment="1" applyProtection="1">
      <alignment horizontal="centerContinuous" vertical="center"/>
      <protection hidden="1"/>
    </xf>
    <xf numFmtId="44" fontId="5" fillId="5" borderId="7" xfId="1" applyFont="1" applyFill="1" applyBorder="1" applyAlignment="1" applyProtection="1">
      <alignment horizontal="centerContinuous" vertical="center"/>
      <protection hidden="1"/>
    </xf>
    <xf numFmtId="44" fontId="10" fillId="3" borderId="19" xfId="1" applyFont="1" applyFill="1" applyBorder="1" applyAlignment="1" applyProtection="1">
      <alignment horizontal="center" vertical="center"/>
      <protection hidden="1"/>
    </xf>
    <xf numFmtId="0" fontId="5" fillId="8" borderId="6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4" fillId="3" borderId="8" xfId="0" applyFont="1" applyFill="1" applyBorder="1" applyAlignment="1" applyProtection="1">
      <alignment horizontal="justify" vertical="center"/>
      <protection hidden="1"/>
    </xf>
    <xf numFmtId="0" fontId="4" fillId="3" borderId="29" xfId="0" applyFont="1" applyFill="1" applyBorder="1" applyAlignment="1" applyProtection="1">
      <alignment horizontal="justify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justify" vertical="center"/>
      <protection hidden="1"/>
    </xf>
    <xf numFmtId="0" fontId="4" fillId="3" borderId="17" xfId="0" applyFont="1" applyFill="1" applyBorder="1" applyAlignment="1" applyProtection="1">
      <alignment horizontal="justify" vertical="center"/>
      <protection hidden="1"/>
    </xf>
    <xf numFmtId="44" fontId="8" fillId="3" borderId="12" xfId="1" applyFont="1" applyFill="1" applyBorder="1" applyAlignment="1" applyProtection="1">
      <alignment horizontal="center" vertical="center"/>
      <protection hidden="1"/>
    </xf>
    <xf numFmtId="0" fontId="4" fillId="3" borderId="23" xfId="0" applyFont="1" applyFill="1" applyBorder="1" applyAlignment="1" applyProtection="1">
      <alignment horizontal="justify" vertical="center"/>
      <protection hidden="1"/>
    </xf>
    <xf numFmtId="0" fontId="4" fillId="3" borderId="25" xfId="0" applyFont="1" applyFill="1" applyBorder="1" applyAlignment="1" applyProtection="1">
      <alignment horizontal="justify" vertical="center"/>
      <protection hidden="1"/>
    </xf>
    <xf numFmtId="44" fontId="8" fillId="3" borderId="22" xfId="1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Continuous" vertical="center"/>
      <protection hidden="1"/>
    </xf>
    <xf numFmtId="44" fontId="5" fillId="5" borderId="6" xfId="1" applyFont="1" applyFill="1" applyBorder="1" applyAlignment="1" applyProtection="1">
      <alignment horizontal="centerContinuous" vertical="center"/>
      <protection hidden="1"/>
    </xf>
    <xf numFmtId="0" fontId="5" fillId="8" borderId="7" xfId="0" applyFont="1" applyFill="1" applyBorder="1" applyAlignment="1" applyProtection="1">
      <alignment horizontal="center" vertical="center"/>
      <protection hidden="1"/>
    </xf>
    <xf numFmtId="44" fontId="10" fillId="8" borderId="7" xfId="1" applyFont="1" applyFill="1" applyBorder="1" applyAlignment="1" applyProtection="1">
      <alignment horizontal="center" vertical="center"/>
      <protection hidden="1"/>
    </xf>
    <xf numFmtId="44" fontId="4" fillId="3" borderId="29" xfId="0" applyNumberFormat="1" applyFont="1" applyFill="1" applyBorder="1" applyAlignment="1" applyProtection="1">
      <alignment horizontal="center" vertical="center"/>
      <protection hidden="1"/>
    </xf>
    <xf numFmtId="44" fontId="4" fillId="3" borderId="9" xfId="1" applyFont="1" applyFill="1" applyBorder="1" applyAlignment="1" applyProtection="1">
      <alignment horizontal="center" vertical="center"/>
      <protection hidden="1"/>
    </xf>
    <xf numFmtId="0" fontId="5" fillId="8" borderId="5" xfId="0" applyFont="1" applyFill="1" applyBorder="1" applyAlignment="1" applyProtection="1">
      <alignment horizontal="centerContinuous" vertical="center"/>
      <protection hidden="1"/>
    </xf>
    <xf numFmtId="0" fontId="5" fillId="8" borderId="6" xfId="0" applyFont="1" applyFill="1" applyBorder="1" applyAlignment="1" applyProtection="1">
      <alignment horizontal="centerContinuous" vertical="center"/>
      <protection hidden="1"/>
    </xf>
    <xf numFmtId="44" fontId="4" fillId="8" borderId="6" xfId="1" applyFont="1" applyFill="1" applyBorder="1" applyAlignment="1" applyProtection="1">
      <alignment horizontal="centerContinuous" vertical="center"/>
      <protection hidden="1"/>
    </xf>
    <xf numFmtId="0" fontId="30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8" borderId="6" xfId="0" applyFont="1" applyFill="1" applyBorder="1" applyAlignment="1" applyProtection="1">
      <alignment horizontal="center" vertical="center"/>
      <protection hidden="1"/>
    </xf>
    <xf numFmtId="0" fontId="18" fillId="10" borderId="34" xfId="5" applyFont="1" applyFill="1" applyBorder="1" applyAlignment="1">
      <alignment horizontal="center" vertical="center" wrapText="1"/>
    </xf>
    <xf numFmtId="0" fontId="19" fillId="0" borderId="35" xfId="5" applyFont="1" applyBorder="1"/>
    <xf numFmtId="0" fontId="19" fillId="0" borderId="36" xfId="5" applyFont="1" applyBorder="1"/>
  </cellXfs>
  <cellStyles count="7">
    <cellStyle name="Moeda" xfId="1" builtinId="4"/>
    <cellStyle name="Moeda 2" xfId="2" xr:uid="{00000000-0005-0000-0000-000031000000}"/>
    <cellStyle name="Moeda 2 2" xfId="3" xr:uid="{00000000-0005-0000-0000-000032000000}"/>
    <cellStyle name="Moeda 3" xfId="4" xr:uid="{00000000-0005-0000-0000-000033000000}"/>
    <cellStyle name="Normal" xfId="0" builtinId="0"/>
    <cellStyle name="Normal 2" xfId="5" xr:uid="{70933B88-AC7F-435E-9F67-EB83DDB92CA9}"/>
    <cellStyle name="Normal 3" xfId="6" xr:uid="{B20E2A8B-6B1C-4B8D-BC23-56BA27C0F60A}"/>
  </cellStyles>
  <dxfs count="14">
    <dxf>
      <font>
        <color theme="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actofundacao-my.sharepoint.com/personal/julia_cardoso_facto_org_br/Documents/teste%20parf/pasta%20modelo%20para%20c&#243;pia%20(n&#227;o%20editar)/teste_DOA_865.xlsm" TargetMode="External"/><Relationship Id="rId1" Type="http://schemas.openxmlformats.org/officeDocument/2006/relationships/externalLinkPath" Target="https://factofundacao-my.sharepoint.com/personal/julia_cardoso_facto_org_br/Documents/teste%20parf/pasta%20modelo%20para%20c&#243;pia%20(n&#227;o%20editar)/teste_DOA_86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a "/>
      <sheetName val="Apuração"/>
      <sheetName val="Questionário"/>
      <sheetName val="Resumo hh"/>
      <sheetName val="Relatório sem fator"/>
      <sheetName val="Relatório com fator"/>
      <sheetName val="Planilha1"/>
      <sheetName val="VALIDAÇÃO DADOS"/>
      <sheetName val="Totalizações"/>
      <sheetName val="Centro de Custo"/>
      <sheetName val="Pla"/>
      <sheetName val="CC"/>
      <sheetName val="RH"/>
      <sheetName val="GASTOS"/>
      <sheetName val="Rateios"/>
      <sheetName val="Arquivo"/>
      <sheetName val="INFLAÇÃO"/>
      <sheetName val="Qtde atividades"/>
      <sheetName val="Prim x Secund"/>
    </sheetNames>
    <sheetDataSet>
      <sheetData sheetId="0"/>
      <sheetData sheetId="1">
        <row r="6">
          <cell r="C6"/>
        </row>
        <row r="17">
          <cell r="D17"/>
        </row>
        <row r="25">
          <cell r="D25"/>
        </row>
        <row r="32">
          <cell r="D3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arina Rosa Lemos" id="{994682E5-AC1C-4FE1-B436-88DC11E69279}" userId="S::katarina.lemos@facto.org.br::b69ae1d2-f678-4c18-a76d-14bfd386362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5BAD7-D881-4D1D-9710-E0EA2711E2F8}" name="tCategorias" displayName="tCategorias" ref="A1:O41" totalsRowShown="0">
  <autoFilter ref="A1:O41" xr:uid="{E1A5BAD7-D881-4D1D-9710-E0EA2711E2F8}"/>
  <tableColumns count="15">
    <tableColumn id="1" xr3:uid="{7C708B39-09D9-40EA-BDBF-2F0A8F10244D}" name="Modalidade"/>
    <tableColumn id="2" xr3:uid="{5B45CC4C-72EA-4E09-9A86-868A34A5F49A}" name="Sigla"/>
    <tableColumn id="3" xr3:uid="{47C6C3EB-103E-4CBA-B92B-655EA19AE360}" name="Categoria"/>
    <tableColumn id="4" xr3:uid="{1029E87B-A1EF-47CE-8971-A62F252B60CF}" name="Teste"/>
    <tableColumn id="5" xr3:uid="{678508A0-06E3-4F0B-9E16-7BE92D362CC5}" name="Modalidade2"/>
    <tableColumn id="6" xr3:uid="{3CEAE3E3-05AE-415D-B4F0-AECE95699289}" name="Sigla3"/>
    <tableColumn id="7" xr3:uid="{4987CBDF-4ADC-4FD2-9EF7-A657F9F1DA85}" name="Nível" dataDxfId="13"/>
    <tableColumn id="8" xr3:uid="{1F8F793F-90A4-4D21-85F5-39779C94539D}" name="Teto fator multiplicador"/>
    <tableColumn id="9" xr3:uid="{F8936DED-6340-4E15-BAD7-2B35F2E3C61A}" name="Valor R$" dataCellStyle="Moeda"/>
    <tableColumn id="10" xr3:uid="{4873A5C9-DC8F-4973-A3C5-2C1EDB122DE6}" name="Carga horária semanal"/>
    <tableColumn id="11" xr3:uid="{E4C38967-2347-4320-A5FA-00D772829124}" name="Teto para 10h" dataDxfId="12">
      <calculatedColumnFormula>tCategorias[[#This Row],[Valor R$]]*tCategorias[[#This Row],[Teto fator multiplicador]]</calculatedColumnFormula>
    </tableColumn>
    <tableColumn id="14" xr3:uid="{170BEF11-EBD2-49CA-B97E-53C887806D86}" name="Teto para 20h" dataDxfId="11">
      <calculatedColumnFormula>tCategorias[[#This Row],[Valor R$]]*tCategorias[[#This Row],[Teto fator multiplicador]]*2</calculatedColumnFormula>
    </tableColumn>
    <tableColumn id="15" xr3:uid="{5ABB8656-9C88-4418-A49E-4B003F716F2B}" name="Teto para 30h" dataDxfId="10">
      <calculatedColumnFormula>tCategorias[[#This Row],[Valor R$]]*tCategorias[[#This Row],[Teto fator multiplicador]]*3</calculatedColumnFormula>
    </tableColumn>
    <tableColumn id="16" xr3:uid="{893099E6-BAE4-450E-8F63-EB3307D177F4}" name="Teto para 40h" dataDxfId="9">
      <calculatedColumnFormula>tCategorias[[#This Row],[Valor R$]]*tCategorias[[#This Row],[Teto fator multiplicador]]*4</calculatedColumnFormula>
    </tableColumn>
    <tableColumn id="17" xr3:uid="{60326533-D591-4B53-A1F6-0B5E436ED2FE}" name="Teto para 48h" dataDxfId="8">
      <calculatedColumnFormula>(tCategorias[[#This Row],[Valor R$]]*0.8)*3+tCategorias[[#This Row],[Teto para 40h]]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5-09-17T13:08:16.52" personId="{994682E5-AC1C-4FE1-B436-88DC11E69279}" id="{726D5353-ACB4-4F2A-945B-B40CEFDF7A83}">
    <text>Resolução 239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5" dT="2025-09-17T13:32:06.38" personId="{994682E5-AC1C-4FE1-B436-88DC11E69279}" id="{38AC22CB-03B3-4612-8DCF-821E322872A2}">
    <text xml:space="preserve">Para projetos de pesquisa há dispensa de licitação.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FF00"/>
    <pageSetUpPr fitToPage="1"/>
  </sheetPr>
  <dimension ref="A1:AX321"/>
  <sheetViews>
    <sheetView topLeftCell="A89" zoomScale="80" zoomScaleNormal="80" workbookViewId="0">
      <selection activeCell="C84" sqref="C84"/>
    </sheetView>
  </sheetViews>
  <sheetFormatPr defaultColWidth="0" defaultRowHeight="13.8" zeroHeight="1"/>
  <cols>
    <col min="1" max="1" width="35.77734375" style="142" customWidth="1"/>
    <col min="2" max="2" width="23.77734375" style="142" customWidth="1"/>
    <col min="3" max="3" width="67.77734375" style="142" bestFit="1" customWidth="1"/>
    <col min="4" max="4" width="22.77734375" style="142" bestFit="1" customWidth="1"/>
    <col min="5" max="5" width="23" style="142" bestFit="1" customWidth="1"/>
    <col min="6" max="6" width="28.5546875" style="142" bestFit="1" customWidth="1"/>
    <col min="7" max="7" width="16.77734375" style="142" bestFit="1" customWidth="1"/>
    <col min="8" max="8" width="33" style="142" bestFit="1" customWidth="1"/>
    <col min="9" max="9" width="22.77734375" style="170" customWidth="1"/>
    <col min="10" max="10" width="19.21875" style="171" bestFit="1" customWidth="1"/>
    <col min="11" max="11" width="19.21875" style="171" customWidth="1"/>
    <col min="12" max="12" width="20" style="315" bestFit="1" customWidth="1"/>
    <col min="13" max="13" width="8.77734375" style="139" customWidth="1"/>
    <col min="14" max="49" width="0" style="139" hidden="1" customWidth="1"/>
    <col min="50" max="50" width="0" style="142" hidden="1" customWidth="1"/>
    <col min="51" max="16384" width="8.77734375" style="142" hidden="1"/>
  </cols>
  <sheetData>
    <row r="1" spans="1:14" ht="17.399999999999999">
      <c r="A1" s="138"/>
      <c r="B1" s="138"/>
      <c r="C1" s="138"/>
      <c r="D1" s="138"/>
      <c r="E1" s="139"/>
      <c r="F1" s="139"/>
      <c r="G1" s="139"/>
      <c r="H1" s="139"/>
      <c r="I1" s="140"/>
      <c r="J1" s="141"/>
      <c r="K1" s="141"/>
      <c r="L1" s="311"/>
    </row>
    <row r="2" spans="1:14" ht="17.399999999999999">
      <c r="A2" s="143" t="s">
        <v>503</v>
      </c>
      <c r="B2" s="143"/>
      <c r="C2" s="143"/>
      <c r="D2" s="143"/>
      <c r="E2" s="143"/>
      <c r="F2" s="144"/>
      <c r="G2" s="144"/>
      <c r="H2" s="144"/>
      <c r="I2" s="145"/>
      <c r="J2" s="146"/>
      <c r="K2" s="146"/>
      <c r="L2" s="312"/>
    </row>
    <row r="3" spans="1:14" ht="16.2" thickBot="1">
      <c r="A3" s="147"/>
      <c r="B3" s="147"/>
      <c r="C3" s="147"/>
      <c r="D3" s="147"/>
      <c r="E3" s="139"/>
      <c r="F3" s="139"/>
      <c r="G3" s="139"/>
      <c r="H3" s="139"/>
      <c r="I3" s="140"/>
      <c r="J3" s="141"/>
      <c r="K3" s="141"/>
      <c r="L3" s="311"/>
    </row>
    <row r="4" spans="1:14" ht="18" thickBot="1">
      <c r="A4" s="148" t="s">
        <v>458</v>
      </c>
      <c r="B4" s="149"/>
      <c r="C4" s="149"/>
      <c r="D4" s="149"/>
      <c r="E4" s="149"/>
      <c r="F4" s="150"/>
      <c r="G4" s="150"/>
      <c r="H4" s="150"/>
      <c r="I4" s="151"/>
      <c r="J4" s="152"/>
      <c r="K4" s="152"/>
      <c r="L4" s="313"/>
    </row>
    <row r="5" spans="1:14" ht="14.4" thickBot="1">
      <c r="A5" s="153" t="s">
        <v>6</v>
      </c>
      <c r="B5" s="154" t="s">
        <v>7</v>
      </c>
      <c r="C5" s="155" t="s">
        <v>8</v>
      </c>
      <c r="D5" s="154" t="s">
        <v>9</v>
      </c>
      <c r="E5" s="156" t="s">
        <v>10</v>
      </c>
      <c r="F5" s="155" t="s">
        <v>11</v>
      </c>
      <c r="G5" s="156" t="s">
        <v>12</v>
      </c>
      <c r="H5" s="154" t="s">
        <v>13</v>
      </c>
      <c r="I5" s="154" t="s">
        <v>537</v>
      </c>
      <c r="J5" s="155" t="s">
        <v>539</v>
      </c>
      <c r="K5" s="155" t="s">
        <v>538</v>
      </c>
      <c r="L5" s="155" t="s">
        <v>15</v>
      </c>
    </row>
    <row r="6" spans="1:14">
      <c r="A6" s="293"/>
      <c r="B6" s="294"/>
      <c r="C6" s="228"/>
      <c r="D6" s="294"/>
      <c r="E6" s="228"/>
      <c r="F6" s="228"/>
      <c r="G6" s="295"/>
      <c r="H6" s="296" t="str">
        <f>IFERROR(VLOOKUP(C6,'CLASSIFICAÇÃO DE BOLSAS'!$C$22:$I$27,6,0),"")</f>
        <v/>
      </c>
      <c r="I6" s="297" t="str">
        <f t="shared" ref="I6:I16" si="0">IFERROR(K6/J6,"")</f>
        <v/>
      </c>
      <c r="J6" s="298" t="str">
        <f>IFERROR(IFERROR(((IFERROR(VLOOKUP(C6,'CLASSIFICAÇÃO DE BOLSAS'!C:I,7,0),""))/10)*D6,"")*1,"")</f>
        <v/>
      </c>
      <c r="K6" s="299"/>
      <c r="L6" s="314">
        <f>IFERROR(K6*G6,"")</f>
        <v>0</v>
      </c>
      <c r="N6" s="158"/>
    </row>
    <row r="7" spans="1:14">
      <c r="A7" s="300"/>
      <c r="B7" s="300"/>
      <c r="C7" s="301"/>
      <c r="D7" s="300"/>
      <c r="E7" s="301"/>
      <c r="F7" s="301"/>
      <c r="G7" s="302"/>
      <c r="H7" s="296" t="str">
        <f>IFERROR(VLOOKUP(C7,'CLASSIFICAÇÃO DE BOLSAS'!$C$22:$I$27,6,0),"")</f>
        <v/>
      </c>
      <c r="I7" s="297" t="str">
        <f t="shared" ref="I7:I8" si="1">IFERROR(K7/J7,"")</f>
        <v/>
      </c>
      <c r="J7" s="298" t="str">
        <f>IFERROR(IFERROR(((IFERROR(VLOOKUP(C7,'CLASSIFICAÇÃO DE BOLSAS'!C:I,7,0),""))/10)*D7,"")*1,"")</f>
        <v/>
      </c>
      <c r="K7" s="299"/>
      <c r="L7" s="314">
        <f t="shared" ref="L7:L16" si="2">IFERROR(K7*G7,"")</f>
        <v>0</v>
      </c>
      <c r="N7" s="158"/>
    </row>
    <row r="8" spans="1:14">
      <c r="A8" s="300"/>
      <c r="B8" s="300"/>
      <c r="C8" s="301"/>
      <c r="D8" s="300"/>
      <c r="E8" s="301"/>
      <c r="F8" s="301"/>
      <c r="G8" s="302"/>
      <c r="H8" s="303" t="str">
        <f>IFERROR(VLOOKUP(C8,'CLASSIFICAÇÃO DE BOLSAS'!$C$22:$I$27,6,0),"")</f>
        <v/>
      </c>
      <c r="I8" s="297" t="str">
        <f t="shared" si="1"/>
        <v/>
      </c>
      <c r="J8" s="298" t="str">
        <f>IFERROR(IFERROR(((IFERROR(VLOOKUP(C8,'CLASSIFICAÇÃO DE BOLSAS'!C:I,7,0),""))/10)*D8,"")*1,"")</f>
        <v/>
      </c>
      <c r="K8" s="299"/>
      <c r="L8" s="314">
        <f t="shared" si="2"/>
        <v>0</v>
      </c>
      <c r="N8" s="158"/>
    </row>
    <row r="9" spans="1:14">
      <c r="A9" s="300"/>
      <c r="B9" s="300"/>
      <c r="C9" s="301"/>
      <c r="D9" s="304"/>
      <c r="E9" s="301"/>
      <c r="F9" s="301"/>
      <c r="G9" s="302"/>
      <c r="H9" s="303" t="str">
        <f>IFERROR(VLOOKUP(C9,'CLASSIFICAÇÃO DE BOLSAS'!$C$22:$I$27,6,0),"")</f>
        <v/>
      </c>
      <c r="I9" s="297" t="str">
        <f t="shared" ref="I9:I11" si="3">IFERROR(K9/J9,"")</f>
        <v/>
      </c>
      <c r="J9" s="298" t="str">
        <f>IFERROR(IFERROR(((IFERROR(VLOOKUP(C9,'CLASSIFICAÇÃO DE BOLSAS'!C:I,7,0),""))/10)*D9,"")*1,"")</f>
        <v/>
      </c>
      <c r="K9" s="299"/>
      <c r="L9" s="314">
        <f t="shared" si="2"/>
        <v>0</v>
      </c>
      <c r="N9" s="158"/>
    </row>
    <row r="10" spans="1:14">
      <c r="A10" s="300"/>
      <c r="B10" s="300"/>
      <c r="C10" s="301"/>
      <c r="D10" s="300"/>
      <c r="E10" s="301"/>
      <c r="F10" s="301"/>
      <c r="G10" s="302"/>
      <c r="H10" s="303" t="str">
        <f>IFERROR(VLOOKUP(C10,'CLASSIFICAÇÃO DE BOLSAS'!$C$22:$I$27,6,0),"")</f>
        <v/>
      </c>
      <c r="I10" s="297" t="str">
        <f t="shared" si="3"/>
        <v/>
      </c>
      <c r="J10" s="298" t="str">
        <f>IFERROR(IFERROR(((IFERROR(VLOOKUP(C10,'CLASSIFICAÇÃO DE BOLSAS'!C:I,7,0),""))/10)*D10,"")*1,"")</f>
        <v/>
      </c>
      <c r="K10" s="299"/>
      <c r="L10" s="314">
        <f t="shared" si="2"/>
        <v>0</v>
      </c>
      <c r="N10" s="158"/>
    </row>
    <row r="11" spans="1:14">
      <c r="A11" s="185"/>
      <c r="B11" s="185"/>
      <c r="C11" s="301"/>
      <c r="D11" s="185"/>
      <c r="E11" s="186"/>
      <c r="F11" s="301"/>
      <c r="G11" s="302"/>
      <c r="H11" s="303" t="str">
        <f>IFERROR(VLOOKUP(C11,'CLASSIFICAÇÃO DE BOLSAS'!$C$22:$I$27,6,0),"")</f>
        <v/>
      </c>
      <c r="I11" s="297" t="str">
        <f t="shared" si="3"/>
        <v/>
      </c>
      <c r="J11" s="298" t="str">
        <f>IFERROR(IFERROR(((IFERROR(VLOOKUP(C11,'CLASSIFICAÇÃO DE BOLSAS'!C:I,7,0),""))/10)*D11,"")*1,"")</f>
        <v/>
      </c>
      <c r="K11" s="299"/>
      <c r="L11" s="314">
        <f t="shared" si="2"/>
        <v>0</v>
      </c>
    </row>
    <row r="12" spans="1:14">
      <c r="A12" s="300"/>
      <c r="B12" s="300"/>
      <c r="C12" s="301"/>
      <c r="D12" s="300"/>
      <c r="E12" s="301"/>
      <c r="F12" s="301"/>
      <c r="G12" s="302"/>
      <c r="H12" s="303" t="str">
        <f>IFERROR(VLOOKUP(C12,'CLASSIFICAÇÃO DE BOLSAS'!$C$22:$I$27,6,0),"")</f>
        <v/>
      </c>
      <c r="I12" s="297" t="str">
        <f t="shared" si="0"/>
        <v/>
      </c>
      <c r="J12" s="298" t="str">
        <f>IFERROR(IFERROR(((IFERROR(VLOOKUP(C12,'CLASSIFICAÇÃO DE BOLSAS'!C:I,7,0),""))/10)*D12,"")*1,"")</f>
        <v/>
      </c>
      <c r="K12" s="299"/>
      <c r="L12" s="314">
        <f t="shared" si="2"/>
        <v>0</v>
      </c>
      <c r="N12" s="158"/>
    </row>
    <row r="13" spans="1:14">
      <c r="A13" s="300"/>
      <c r="B13" s="300"/>
      <c r="C13" s="301"/>
      <c r="D13" s="300"/>
      <c r="E13" s="301"/>
      <c r="F13" s="301"/>
      <c r="G13" s="302"/>
      <c r="H13" s="303" t="str">
        <f>IFERROR(VLOOKUP(C13,'CLASSIFICAÇÃO DE BOLSAS'!$C$22:$I$27,6,0),"")</f>
        <v/>
      </c>
      <c r="I13" s="297" t="str">
        <f t="shared" si="0"/>
        <v/>
      </c>
      <c r="J13" s="298" t="str">
        <f>IFERROR(IFERROR(((IFERROR(VLOOKUP(C13,'CLASSIFICAÇÃO DE BOLSAS'!C:I,7,0),""))/10)*D13,"")*1,"")</f>
        <v/>
      </c>
      <c r="K13" s="299"/>
      <c r="L13" s="314">
        <f t="shared" si="2"/>
        <v>0</v>
      </c>
      <c r="N13" s="158"/>
    </row>
    <row r="14" spans="1:14">
      <c r="A14" s="300"/>
      <c r="B14" s="300"/>
      <c r="C14" s="301"/>
      <c r="D14" s="304"/>
      <c r="E14" s="301"/>
      <c r="F14" s="301"/>
      <c r="G14" s="302"/>
      <c r="H14" s="303" t="str">
        <f>IFERROR(VLOOKUP(C14,'CLASSIFICAÇÃO DE BOLSAS'!$C$22:$I$27,6,0),"")</f>
        <v/>
      </c>
      <c r="I14" s="297" t="str">
        <f t="shared" si="0"/>
        <v/>
      </c>
      <c r="J14" s="298" t="str">
        <f>IFERROR(IFERROR(((IFERROR(VLOOKUP(C14,'CLASSIFICAÇÃO DE BOLSAS'!C:I,7,0),""))/10)*D14,"")*1,"")</f>
        <v/>
      </c>
      <c r="K14" s="299"/>
      <c r="L14" s="314">
        <f t="shared" si="2"/>
        <v>0</v>
      </c>
      <c r="N14" s="158"/>
    </row>
    <row r="15" spans="1:14">
      <c r="A15" s="300"/>
      <c r="B15" s="300"/>
      <c r="C15" s="301"/>
      <c r="D15" s="300"/>
      <c r="E15" s="301"/>
      <c r="F15" s="301"/>
      <c r="G15" s="302"/>
      <c r="H15" s="303" t="str">
        <f>IFERROR(VLOOKUP(C15,'CLASSIFICAÇÃO DE BOLSAS'!$C$22:$I$27,6,0),"")</f>
        <v/>
      </c>
      <c r="I15" s="297" t="str">
        <f t="shared" si="0"/>
        <v/>
      </c>
      <c r="J15" s="298" t="str">
        <f>IFERROR(IFERROR(((IFERROR(VLOOKUP(C15,'CLASSIFICAÇÃO DE BOLSAS'!C:I,7,0),""))/10)*D15,"")*1,"")</f>
        <v/>
      </c>
      <c r="K15" s="299"/>
      <c r="L15" s="314">
        <f t="shared" si="2"/>
        <v>0</v>
      </c>
      <c r="N15" s="158"/>
    </row>
    <row r="16" spans="1:14" ht="14.4" thickBot="1">
      <c r="A16" s="185"/>
      <c r="B16" s="185"/>
      <c r="C16" s="301"/>
      <c r="D16" s="185"/>
      <c r="E16" s="186"/>
      <c r="F16" s="301"/>
      <c r="G16" s="302"/>
      <c r="H16" s="303" t="str">
        <f>IFERROR(VLOOKUP(C16,'CLASSIFICAÇÃO DE BOLSAS'!$C$22:$I$27,6,0),"")</f>
        <v/>
      </c>
      <c r="I16" s="297" t="str">
        <f t="shared" si="0"/>
        <v/>
      </c>
      <c r="J16" s="298" t="str">
        <f>IFERROR(IFERROR(((IFERROR(VLOOKUP(C16,'CLASSIFICAÇÃO DE BOLSAS'!C:I,7,0),""))/10)*D16,"")*1,"")</f>
        <v/>
      </c>
      <c r="K16" s="299"/>
      <c r="L16" s="314">
        <f t="shared" si="2"/>
        <v>0</v>
      </c>
    </row>
    <row r="17" spans="1:12" ht="14.4" thickBot="1">
      <c r="A17" s="182" t="s">
        <v>21</v>
      </c>
      <c r="B17" s="183"/>
      <c r="C17" s="183"/>
      <c r="D17" s="183"/>
      <c r="E17" s="184"/>
      <c r="F17" s="184"/>
      <c r="G17" s="285"/>
      <c r="H17" s="184"/>
      <c r="I17" s="164"/>
      <c r="J17" s="164"/>
      <c r="K17" s="164"/>
      <c r="L17" s="172">
        <f>SUM(L6:L16)</f>
        <v>0</v>
      </c>
    </row>
    <row r="18" spans="1:12" s="139" customFormat="1" ht="14.4" thickBot="1">
      <c r="A18" s="166"/>
      <c r="B18" s="166"/>
      <c r="C18" s="166"/>
      <c r="D18" s="166"/>
      <c r="E18" s="167"/>
      <c r="F18" s="167"/>
      <c r="G18" s="286"/>
      <c r="H18" s="167"/>
      <c r="I18" s="157"/>
      <c r="J18" s="167"/>
      <c r="K18" s="167"/>
      <c r="L18" s="169"/>
    </row>
    <row r="19" spans="1:12" s="139" customFormat="1" ht="18" thickBot="1">
      <c r="A19" s="148" t="s">
        <v>457</v>
      </c>
      <c r="B19" s="149"/>
      <c r="C19" s="149"/>
      <c r="D19" s="149"/>
      <c r="E19" s="149"/>
      <c r="F19" s="150"/>
      <c r="G19" s="150"/>
      <c r="H19" s="150"/>
      <c r="I19" s="150"/>
      <c r="J19" s="152"/>
      <c r="K19" s="152"/>
      <c r="L19" s="313"/>
    </row>
    <row r="20" spans="1:12" s="139" customFormat="1" ht="14.4" thickBot="1">
      <c r="A20" s="153" t="s">
        <v>6</v>
      </c>
      <c r="B20" s="154" t="s">
        <v>7</v>
      </c>
      <c r="C20" s="155" t="s">
        <v>8</v>
      </c>
      <c r="D20" s="154" t="s">
        <v>9</v>
      </c>
      <c r="E20" s="156" t="s">
        <v>10</v>
      </c>
      <c r="F20" s="155" t="s">
        <v>11</v>
      </c>
      <c r="G20" s="156" t="s">
        <v>12</v>
      </c>
      <c r="H20" s="154" t="s">
        <v>13</v>
      </c>
      <c r="I20" s="154" t="s">
        <v>537</v>
      </c>
      <c r="J20" s="155" t="s">
        <v>539</v>
      </c>
      <c r="K20" s="155" t="s">
        <v>538</v>
      </c>
      <c r="L20" s="155" t="s">
        <v>15</v>
      </c>
    </row>
    <row r="21" spans="1:12" s="139" customFormat="1">
      <c r="A21" s="294"/>
      <c r="B21" s="294"/>
      <c r="C21" s="228"/>
      <c r="D21" s="294"/>
      <c r="E21" s="228"/>
      <c r="F21" s="228"/>
      <c r="G21" s="295"/>
      <c r="H21" s="296" t="str">
        <f>IFERROR(VLOOKUP(C21,'CLASSIFICAÇÃO DE BOLSAS'!$C$18:$I$21,6,0),"")</f>
        <v/>
      </c>
      <c r="I21" s="297" t="str">
        <f>IFERROR(K21/J21,"")</f>
        <v/>
      </c>
      <c r="J21" s="298" t="str">
        <f>IFERROR(IFERROR(((IFERROR(VLOOKUP(C21,'CLASSIFICAÇÃO DE BOLSAS'!C:I,7,0),""))/10)*D21,"")*1,"")</f>
        <v/>
      </c>
      <c r="K21" s="299"/>
      <c r="L21" s="314">
        <f>IFERROR(K21*G21,"")</f>
        <v>0</v>
      </c>
    </row>
    <row r="22" spans="1:12" s="139" customFormat="1">
      <c r="A22" s="300"/>
      <c r="B22" s="300"/>
      <c r="C22" s="301"/>
      <c r="D22" s="300"/>
      <c r="E22" s="301"/>
      <c r="F22" s="301"/>
      <c r="G22" s="302"/>
      <c r="H22" s="303" t="str">
        <f>IFERROR(VLOOKUP(C22,'CLASSIFICAÇÃO DE BOLSAS'!$C$18:$I$21,6,0),"")</f>
        <v/>
      </c>
      <c r="I22" s="297" t="str">
        <f t="shared" ref="I22:I26" si="4">IFERROR(K22/J22,"")</f>
        <v/>
      </c>
      <c r="J22" s="298" t="str">
        <f>IFERROR(IFERROR(((IFERROR(VLOOKUP(C22,'CLASSIFICAÇÃO DE BOLSAS'!C:I,7,0),""))/10)*D22,"")*1,"")</f>
        <v/>
      </c>
      <c r="K22" s="299"/>
      <c r="L22" s="314">
        <f t="shared" ref="L22:L31" si="5">IFERROR(K22*G22,"")</f>
        <v>0</v>
      </c>
    </row>
    <row r="23" spans="1:12" s="139" customFormat="1">
      <c r="A23" s="300"/>
      <c r="B23" s="300"/>
      <c r="C23" s="301"/>
      <c r="D23" s="300"/>
      <c r="E23" s="301"/>
      <c r="F23" s="301"/>
      <c r="G23" s="302"/>
      <c r="H23" s="303" t="str">
        <f>IFERROR(VLOOKUP(C23,'CLASSIFICAÇÃO DE BOLSAS'!$C$18:$I$21,6,0),"")</f>
        <v/>
      </c>
      <c r="I23" s="297" t="str">
        <f t="shared" si="4"/>
        <v/>
      </c>
      <c r="J23" s="298" t="str">
        <f>IFERROR(IFERROR(((IFERROR(VLOOKUP(C23,'CLASSIFICAÇÃO DE BOLSAS'!C:I,7,0),""))/10)*D23,"")*1,"")</f>
        <v/>
      </c>
      <c r="K23" s="299"/>
      <c r="L23" s="314">
        <f t="shared" si="5"/>
        <v>0</v>
      </c>
    </row>
    <row r="24" spans="1:12" s="139" customFormat="1">
      <c r="A24" s="300"/>
      <c r="B24" s="300"/>
      <c r="C24" s="301"/>
      <c r="D24" s="300"/>
      <c r="E24" s="301"/>
      <c r="F24" s="301"/>
      <c r="G24" s="302"/>
      <c r="H24" s="303" t="str">
        <f>IFERROR(VLOOKUP(C24,'CLASSIFICAÇÃO DE BOLSAS'!$C$18:$I$21,6,0),"")</f>
        <v/>
      </c>
      <c r="I24" s="297" t="str">
        <f t="shared" si="4"/>
        <v/>
      </c>
      <c r="J24" s="298" t="str">
        <f>IFERROR(IFERROR(((IFERROR(VLOOKUP(C24,'CLASSIFICAÇÃO DE BOLSAS'!C:I,7,0),""))/10)*D24,"")*1,"")</f>
        <v/>
      </c>
      <c r="K24" s="299"/>
      <c r="L24" s="314">
        <f t="shared" si="5"/>
        <v>0</v>
      </c>
    </row>
    <row r="25" spans="1:12" s="139" customFormat="1">
      <c r="A25" s="300"/>
      <c r="B25" s="300"/>
      <c r="C25" s="301"/>
      <c r="D25" s="300"/>
      <c r="E25" s="301"/>
      <c r="F25" s="301"/>
      <c r="G25" s="302"/>
      <c r="H25" s="303" t="str">
        <f>IFERROR(VLOOKUP(C25,'CLASSIFICAÇÃO DE BOLSAS'!$C$18:$I$21,6,0),"")</f>
        <v/>
      </c>
      <c r="I25" s="297" t="str">
        <f t="shared" si="4"/>
        <v/>
      </c>
      <c r="J25" s="298" t="str">
        <f>IFERROR(IFERROR(((IFERROR(VLOOKUP(C25,'CLASSIFICAÇÃO DE BOLSAS'!C:I,7,0),""))/10)*D25,"")*1,"")</f>
        <v/>
      </c>
      <c r="K25" s="299"/>
      <c r="L25" s="314">
        <f t="shared" si="5"/>
        <v>0</v>
      </c>
    </row>
    <row r="26" spans="1:12" s="139" customFormat="1">
      <c r="A26" s="185"/>
      <c r="B26" s="185"/>
      <c r="C26" s="301"/>
      <c r="D26" s="300"/>
      <c r="E26" s="186"/>
      <c r="F26" s="301"/>
      <c r="G26" s="287"/>
      <c r="H26" s="303" t="str">
        <f>IFERROR(VLOOKUP(C26,'CLASSIFICAÇÃO DE BOLSAS'!$C$18:$I$21,6,0),"")</f>
        <v/>
      </c>
      <c r="I26" s="297" t="str">
        <f t="shared" si="4"/>
        <v/>
      </c>
      <c r="J26" s="298" t="str">
        <f>IFERROR(IFERROR(((IFERROR(VLOOKUP(C26,'CLASSIFICAÇÃO DE BOLSAS'!C:I,7,0),""))/10)*D26,"")*1,"")</f>
        <v/>
      </c>
      <c r="K26" s="299"/>
      <c r="L26" s="314">
        <f t="shared" si="5"/>
        <v>0</v>
      </c>
    </row>
    <row r="27" spans="1:12" s="139" customFormat="1">
      <c r="A27" s="300"/>
      <c r="B27" s="300"/>
      <c r="C27" s="301"/>
      <c r="D27" s="300"/>
      <c r="E27" s="301"/>
      <c r="F27" s="301"/>
      <c r="G27" s="302"/>
      <c r="H27" s="303" t="str">
        <f>IFERROR(VLOOKUP(C27,'CLASSIFICAÇÃO DE BOLSAS'!$C$18:$I$21,6,0),"")</f>
        <v/>
      </c>
      <c r="I27" s="297"/>
      <c r="J27" s="298" t="str">
        <f>IFERROR(IFERROR(((IFERROR(VLOOKUP(C27,'CLASSIFICAÇÃO DE BOLSAS'!C:I,7,0),""))/10)*D27,"")*1,"")</f>
        <v/>
      </c>
      <c r="K27" s="299"/>
      <c r="L27" s="314">
        <f t="shared" si="5"/>
        <v>0</v>
      </c>
    </row>
    <row r="28" spans="1:12" s="139" customFormat="1">
      <c r="A28" s="300"/>
      <c r="B28" s="300"/>
      <c r="C28" s="301"/>
      <c r="D28" s="300"/>
      <c r="E28" s="301"/>
      <c r="F28" s="301"/>
      <c r="G28" s="302"/>
      <c r="H28" s="303" t="str">
        <f>IFERROR(VLOOKUP(C28,'CLASSIFICAÇÃO DE BOLSAS'!$C$18:$I$21,6,0),"")</f>
        <v/>
      </c>
      <c r="I28" s="297" t="str">
        <f t="shared" ref="I28:I31" si="6">IFERROR(K28/J28,"")</f>
        <v/>
      </c>
      <c r="J28" s="298" t="str">
        <f>IFERROR(IFERROR(((IFERROR(VLOOKUP(C28,'CLASSIFICAÇÃO DE BOLSAS'!C:I,7,0),""))/10)*D28,"")*1,"")</f>
        <v/>
      </c>
      <c r="K28" s="299"/>
      <c r="L28" s="314">
        <f t="shared" si="5"/>
        <v>0</v>
      </c>
    </row>
    <row r="29" spans="1:12" s="139" customFormat="1">
      <c r="A29" s="300"/>
      <c r="B29" s="300"/>
      <c r="C29" s="301"/>
      <c r="D29" s="300"/>
      <c r="E29" s="301"/>
      <c r="F29" s="301"/>
      <c r="G29" s="302"/>
      <c r="H29" s="303" t="str">
        <f>IFERROR(VLOOKUP(C29,'CLASSIFICAÇÃO DE BOLSAS'!$C$18:$I$21,6,0),"")</f>
        <v/>
      </c>
      <c r="I29" s="297" t="str">
        <f t="shared" si="6"/>
        <v/>
      </c>
      <c r="J29" s="298" t="str">
        <f>IFERROR(IFERROR(((IFERROR(VLOOKUP(C29,'CLASSIFICAÇÃO DE BOLSAS'!C:I,7,0),""))/10)*D29,"")*1,"")</f>
        <v/>
      </c>
      <c r="K29" s="299"/>
      <c r="L29" s="314">
        <f t="shared" si="5"/>
        <v>0</v>
      </c>
    </row>
    <row r="30" spans="1:12" s="139" customFormat="1">
      <c r="A30" s="300"/>
      <c r="B30" s="300"/>
      <c r="C30" s="301"/>
      <c r="D30" s="300"/>
      <c r="E30" s="301"/>
      <c r="F30" s="301"/>
      <c r="G30" s="302"/>
      <c r="H30" s="303" t="str">
        <f>IFERROR(VLOOKUP(C30,'CLASSIFICAÇÃO DE BOLSAS'!$C$18:$I$21,6,0),"")</f>
        <v/>
      </c>
      <c r="I30" s="297" t="str">
        <f t="shared" si="6"/>
        <v/>
      </c>
      <c r="J30" s="298" t="str">
        <f>IFERROR(IFERROR(((IFERROR(VLOOKUP(C30,'CLASSIFICAÇÃO DE BOLSAS'!C:I,7,0),""))/10)*D30,"")*1,"")</f>
        <v/>
      </c>
      <c r="K30" s="299"/>
      <c r="L30" s="314">
        <f t="shared" si="5"/>
        <v>0</v>
      </c>
    </row>
    <row r="31" spans="1:12" s="139" customFormat="1" ht="14.4" thickBot="1">
      <c r="A31" s="185"/>
      <c r="B31" s="185"/>
      <c r="C31" s="301"/>
      <c r="D31" s="300"/>
      <c r="E31" s="186"/>
      <c r="F31" s="301"/>
      <c r="G31" s="287"/>
      <c r="H31" s="303" t="str">
        <f>IFERROR(VLOOKUP(C31,'CLASSIFICAÇÃO DE BOLSAS'!$C$18:$I$21,6,0),"")</f>
        <v/>
      </c>
      <c r="I31" s="297" t="str">
        <f t="shared" si="6"/>
        <v/>
      </c>
      <c r="J31" s="298" t="str">
        <f>IFERROR(IFERROR(((IFERROR(VLOOKUP(C31,'CLASSIFICAÇÃO DE BOLSAS'!C:I,7,0),""))/10)*D31,"")*1,"")</f>
        <v/>
      </c>
      <c r="K31" s="299"/>
      <c r="L31" s="314">
        <f t="shared" si="5"/>
        <v>0</v>
      </c>
    </row>
    <row r="32" spans="1:12" s="139" customFormat="1" ht="14.4" thickBot="1">
      <c r="A32" s="182" t="s">
        <v>21</v>
      </c>
      <c r="B32" s="183"/>
      <c r="C32" s="183"/>
      <c r="D32" s="183"/>
      <c r="E32" s="184"/>
      <c r="F32" s="184"/>
      <c r="G32" s="285"/>
      <c r="H32" s="184"/>
      <c r="I32" s="164"/>
      <c r="J32" s="164"/>
      <c r="K32" s="164"/>
      <c r="L32" s="172">
        <f>SUM(L21:L31)</f>
        <v>0</v>
      </c>
    </row>
    <row r="33" spans="1:12" s="139" customFormat="1" ht="14.4" thickBot="1">
      <c r="A33" s="166"/>
      <c r="B33" s="166"/>
      <c r="C33" s="166"/>
      <c r="D33" s="166"/>
      <c r="E33" s="167"/>
      <c r="F33" s="167"/>
      <c r="G33" s="286"/>
      <c r="H33" s="167"/>
      <c r="I33" s="157"/>
      <c r="J33" s="167"/>
      <c r="K33" s="167"/>
      <c r="L33" s="169"/>
    </row>
    <row r="34" spans="1:12" s="139" customFormat="1" ht="18" thickBot="1">
      <c r="A34" s="148" t="s">
        <v>459</v>
      </c>
      <c r="B34" s="149"/>
      <c r="C34" s="149"/>
      <c r="D34" s="149"/>
      <c r="E34" s="149"/>
      <c r="F34" s="150"/>
      <c r="G34" s="150"/>
      <c r="H34" s="150"/>
      <c r="I34" s="150"/>
      <c r="J34" s="152"/>
      <c r="K34" s="152"/>
      <c r="L34" s="313"/>
    </row>
    <row r="35" spans="1:12" s="139" customFormat="1" ht="14.4" thickBot="1">
      <c r="A35" s="153" t="s">
        <v>6</v>
      </c>
      <c r="B35" s="154" t="s">
        <v>7</v>
      </c>
      <c r="C35" s="155" t="s">
        <v>8</v>
      </c>
      <c r="D35" s="154" t="s">
        <v>9</v>
      </c>
      <c r="E35" s="156" t="s">
        <v>10</v>
      </c>
      <c r="F35" s="155" t="s">
        <v>11</v>
      </c>
      <c r="G35" s="156" t="s">
        <v>12</v>
      </c>
      <c r="H35" s="154" t="s">
        <v>13</v>
      </c>
      <c r="I35" s="154" t="s">
        <v>537</v>
      </c>
      <c r="J35" s="155" t="s">
        <v>14</v>
      </c>
      <c r="K35" s="155" t="s">
        <v>538</v>
      </c>
      <c r="L35" s="155" t="s">
        <v>15</v>
      </c>
    </row>
    <row r="36" spans="1:12" s="139" customFormat="1">
      <c r="A36" s="293"/>
      <c r="B36" s="294"/>
      <c r="C36" s="228"/>
      <c r="D36" s="305"/>
      <c r="E36" s="228"/>
      <c r="F36" s="228"/>
      <c r="G36" s="295"/>
      <c r="H36" s="296" t="str">
        <f>IFERROR(VLOOKUP(C36,'CLASSIFICAÇÃO DE BOLSAS'!$C$28:$I$33,6,0),"")</f>
        <v/>
      </c>
      <c r="I36" s="297" t="str">
        <f t="shared" ref="I36:I41" si="7">IFERROR(K36/J36,"")</f>
        <v/>
      </c>
      <c r="J36" s="298" t="str">
        <f>IFERROR(IFERROR(((IFERROR(VLOOKUP(C36,'CLASSIFICAÇÃO DE BOLSAS'!C:I,7,0),""))/10)*D36,"")*1,"")</f>
        <v/>
      </c>
      <c r="K36" s="299"/>
      <c r="L36" s="314">
        <f>IFERROR(K36*G36,"")</f>
        <v>0</v>
      </c>
    </row>
    <row r="37" spans="1:12" s="139" customFormat="1">
      <c r="A37" s="300"/>
      <c r="B37" s="300"/>
      <c r="C37" s="301"/>
      <c r="D37" s="306"/>
      <c r="E37" s="301"/>
      <c r="F37" s="301"/>
      <c r="G37" s="302"/>
      <c r="H37" s="303" t="str">
        <f>IFERROR(VLOOKUP(C37,'CLASSIFICAÇÃO DE BOLSAS'!$C$28:$I$33,6,0),"")</f>
        <v/>
      </c>
      <c r="I37" s="297" t="str">
        <f t="shared" si="7"/>
        <v/>
      </c>
      <c r="J37" s="298" t="str">
        <f>IFERROR(IFERROR(((IFERROR(VLOOKUP(C37,'CLASSIFICAÇÃO DE BOLSAS'!C:I,7,0),""))/10)*D37,"")*1,"")</f>
        <v/>
      </c>
      <c r="K37" s="299"/>
      <c r="L37" s="314">
        <f t="shared" ref="L37:L47" si="8">IFERROR(K37*G37,"")</f>
        <v>0</v>
      </c>
    </row>
    <row r="38" spans="1:12" s="139" customFormat="1">
      <c r="A38" s="300"/>
      <c r="B38" s="300"/>
      <c r="C38" s="301"/>
      <c r="D38" s="306"/>
      <c r="E38" s="301"/>
      <c r="F38" s="301"/>
      <c r="G38" s="302"/>
      <c r="H38" s="303" t="str">
        <f>IFERROR(VLOOKUP(C38,'CLASSIFICAÇÃO DE BOLSAS'!$C$28:$I$33,6,0),"")</f>
        <v/>
      </c>
      <c r="I38" s="297" t="str">
        <f t="shared" si="7"/>
        <v/>
      </c>
      <c r="J38" s="298" t="str">
        <f>IFERROR(IFERROR(((IFERROR(VLOOKUP(C38,'CLASSIFICAÇÃO DE BOLSAS'!C:I,7,0),""))/10)*D38,"")*1,"")</f>
        <v/>
      </c>
      <c r="K38" s="299"/>
      <c r="L38" s="314">
        <f t="shared" si="8"/>
        <v>0</v>
      </c>
    </row>
    <row r="39" spans="1:12" s="139" customFormat="1">
      <c r="A39" s="300"/>
      <c r="B39" s="300"/>
      <c r="C39" s="301"/>
      <c r="D39" s="306"/>
      <c r="E39" s="301"/>
      <c r="F39" s="301"/>
      <c r="G39" s="302"/>
      <c r="H39" s="303" t="str">
        <f>IFERROR(VLOOKUP(C39,'CLASSIFICAÇÃO DE BOLSAS'!$C$28:$I$33,6,0),"")</f>
        <v/>
      </c>
      <c r="I39" s="297" t="str">
        <f t="shared" si="7"/>
        <v/>
      </c>
      <c r="J39" s="298" t="str">
        <f>IFERROR(IFERROR(((IFERROR(VLOOKUP(C39,'CLASSIFICAÇÃO DE BOLSAS'!C:I,7,0),""))/10)*D39,"")*1,"")</f>
        <v/>
      </c>
      <c r="K39" s="299"/>
      <c r="L39" s="314">
        <f t="shared" si="8"/>
        <v>0</v>
      </c>
    </row>
    <row r="40" spans="1:12" s="139" customFormat="1">
      <c r="A40" s="300"/>
      <c r="B40" s="300"/>
      <c r="C40" s="301"/>
      <c r="D40" s="306"/>
      <c r="E40" s="301"/>
      <c r="F40" s="301"/>
      <c r="G40" s="302"/>
      <c r="H40" s="303" t="str">
        <f>IFERROR(VLOOKUP(C40,'CLASSIFICAÇÃO DE BOLSAS'!$C$28:$I$33,6,0),"")</f>
        <v/>
      </c>
      <c r="I40" s="297" t="str">
        <f t="shared" si="7"/>
        <v/>
      </c>
      <c r="J40" s="298" t="str">
        <f>IFERROR(IFERROR(((IFERROR(VLOOKUP(C40,'CLASSIFICAÇÃO DE BOLSAS'!C:I,7,0),""))/10)*D40,"")*1,"")</f>
        <v/>
      </c>
      <c r="K40" s="299"/>
      <c r="L40" s="314">
        <f t="shared" si="8"/>
        <v>0</v>
      </c>
    </row>
    <row r="41" spans="1:12" s="139" customFormat="1">
      <c r="A41" s="185"/>
      <c r="B41" s="185"/>
      <c r="C41" s="301"/>
      <c r="D41" s="306"/>
      <c r="E41" s="186"/>
      <c r="F41" s="301"/>
      <c r="G41" s="287"/>
      <c r="H41" s="303" t="str">
        <f>IFERROR(VLOOKUP(C41,'CLASSIFICAÇÃO DE BOLSAS'!$C$28:$I$33,6,0),"")</f>
        <v/>
      </c>
      <c r="I41" s="297" t="str">
        <f t="shared" si="7"/>
        <v/>
      </c>
      <c r="J41" s="298" t="str">
        <f>IFERROR(IFERROR(((IFERROR(VLOOKUP(C41,'CLASSIFICAÇÃO DE BOLSAS'!C:I,7,0),""))/10)*D41,"")*1,"")</f>
        <v/>
      </c>
      <c r="K41" s="299"/>
      <c r="L41" s="314">
        <f t="shared" si="8"/>
        <v>0</v>
      </c>
    </row>
    <row r="42" spans="1:12" s="139" customFormat="1">
      <c r="A42" s="300"/>
      <c r="B42" s="300"/>
      <c r="C42" s="301"/>
      <c r="D42" s="306"/>
      <c r="E42" s="301"/>
      <c r="F42" s="301"/>
      <c r="G42" s="302"/>
      <c r="H42" s="303" t="str">
        <f>IFERROR(VLOOKUP(C42,'CLASSIFICAÇÃO DE BOLSAS'!$C$28:$I$33,6,0),"")</f>
        <v/>
      </c>
      <c r="I42" s="297" t="str">
        <f t="shared" ref="I42:I47" si="9">IFERROR(K42/J42,"")</f>
        <v/>
      </c>
      <c r="J42" s="298" t="str">
        <f>IFERROR(IFERROR(((IFERROR(VLOOKUP(C42,'CLASSIFICAÇÃO DE BOLSAS'!C:I,7,0),""))/10)*D42,"")*1,"")</f>
        <v/>
      </c>
      <c r="K42" s="299"/>
      <c r="L42" s="314">
        <f t="shared" si="8"/>
        <v>0</v>
      </c>
    </row>
    <row r="43" spans="1:12" s="139" customFormat="1">
      <c r="A43" s="300"/>
      <c r="B43" s="300"/>
      <c r="C43" s="301"/>
      <c r="D43" s="306"/>
      <c r="E43" s="301"/>
      <c r="F43" s="301"/>
      <c r="G43" s="302"/>
      <c r="H43" s="303" t="str">
        <f>IFERROR(VLOOKUP(C43,'CLASSIFICAÇÃO DE BOLSAS'!$C$28:$I$33,6,0),"")</f>
        <v/>
      </c>
      <c r="I43" s="297" t="str">
        <f t="shared" si="9"/>
        <v/>
      </c>
      <c r="J43" s="298" t="str">
        <f>IFERROR(IFERROR(((IFERROR(VLOOKUP(C43,'CLASSIFICAÇÃO DE BOLSAS'!C:I,7,0),""))/10)*D43,"")*1,"")</f>
        <v/>
      </c>
      <c r="K43" s="299"/>
      <c r="L43" s="314">
        <f t="shared" si="8"/>
        <v>0</v>
      </c>
    </row>
    <row r="44" spans="1:12" s="139" customFormat="1">
      <c r="A44" s="300"/>
      <c r="B44" s="300"/>
      <c r="C44" s="301"/>
      <c r="D44" s="306"/>
      <c r="E44" s="301"/>
      <c r="F44" s="301"/>
      <c r="G44" s="302"/>
      <c r="H44" s="303" t="str">
        <f>IFERROR(VLOOKUP(C44,'CLASSIFICAÇÃO DE BOLSAS'!$C$28:$I$33,6,0),"")</f>
        <v/>
      </c>
      <c r="I44" s="297" t="str">
        <f t="shared" si="9"/>
        <v/>
      </c>
      <c r="J44" s="298" t="str">
        <f>IFERROR(IFERROR(((IFERROR(VLOOKUP(C44,'CLASSIFICAÇÃO DE BOLSAS'!C:I,7,0),""))/10)*D44,"")*1,"")</f>
        <v/>
      </c>
      <c r="K44" s="299"/>
      <c r="L44" s="314">
        <f t="shared" si="8"/>
        <v>0</v>
      </c>
    </row>
    <row r="45" spans="1:12" s="139" customFormat="1">
      <c r="A45" s="300"/>
      <c r="B45" s="300"/>
      <c r="C45" s="301"/>
      <c r="D45" s="306"/>
      <c r="E45" s="301"/>
      <c r="F45" s="301"/>
      <c r="G45" s="302"/>
      <c r="H45" s="303" t="str">
        <f>IFERROR(VLOOKUP(C45,'CLASSIFICAÇÃO DE BOLSAS'!$C$28:$I$33,6,0),"")</f>
        <v/>
      </c>
      <c r="I45" s="297" t="str">
        <f t="shared" si="9"/>
        <v/>
      </c>
      <c r="J45" s="298" t="str">
        <f>IFERROR(IFERROR(((IFERROR(VLOOKUP(C45,'CLASSIFICAÇÃO DE BOLSAS'!C:I,7,0),""))/10)*D45,"")*1,"")</f>
        <v/>
      </c>
      <c r="K45" s="299"/>
      <c r="L45" s="314">
        <f t="shared" si="8"/>
        <v>0</v>
      </c>
    </row>
    <row r="46" spans="1:12" s="139" customFormat="1">
      <c r="A46" s="300"/>
      <c r="B46" s="300"/>
      <c r="C46" s="301"/>
      <c r="D46" s="306"/>
      <c r="E46" s="301"/>
      <c r="F46" s="301"/>
      <c r="G46" s="302"/>
      <c r="H46" s="303" t="str">
        <f>IFERROR(VLOOKUP(C46,'CLASSIFICAÇÃO DE BOLSAS'!$C$28:$I$33,6,0),"")</f>
        <v/>
      </c>
      <c r="I46" s="297" t="str">
        <f t="shared" si="9"/>
        <v/>
      </c>
      <c r="J46" s="298" t="str">
        <f>IFERROR(IFERROR(((IFERROR(VLOOKUP(C46,'CLASSIFICAÇÃO DE BOLSAS'!C:I,7,0),""))/10)*D46,"")*1,"")</f>
        <v/>
      </c>
      <c r="K46" s="299"/>
      <c r="L46" s="314">
        <f t="shared" si="8"/>
        <v>0</v>
      </c>
    </row>
    <row r="47" spans="1:12" s="139" customFormat="1" ht="14.4" thickBot="1">
      <c r="A47" s="185"/>
      <c r="B47" s="185"/>
      <c r="C47" s="301"/>
      <c r="D47" s="306"/>
      <c r="E47" s="186"/>
      <c r="F47" s="301"/>
      <c r="G47" s="287"/>
      <c r="H47" s="303" t="str">
        <f>IFERROR(VLOOKUP(C47,'CLASSIFICAÇÃO DE BOLSAS'!$C$28:$I$33,6,0),"")</f>
        <v/>
      </c>
      <c r="I47" s="297" t="str">
        <f t="shared" si="9"/>
        <v/>
      </c>
      <c r="J47" s="298" t="str">
        <f>IFERROR(IFERROR(((IFERROR(VLOOKUP(C47,'CLASSIFICAÇÃO DE BOLSAS'!C:I,7,0),""))/10)*D47,"")*1,"")</f>
        <v/>
      </c>
      <c r="K47" s="299"/>
      <c r="L47" s="314">
        <f t="shared" si="8"/>
        <v>0</v>
      </c>
    </row>
    <row r="48" spans="1:12" s="139" customFormat="1" ht="14.4" thickBot="1">
      <c r="A48" s="182" t="s">
        <v>21</v>
      </c>
      <c r="B48" s="183"/>
      <c r="C48" s="183"/>
      <c r="D48" s="183"/>
      <c r="E48" s="184"/>
      <c r="F48" s="184"/>
      <c r="G48" s="285"/>
      <c r="H48" s="184"/>
      <c r="I48" s="164"/>
      <c r="J48" s="164"/>
      <c r="K48" s="164"/>
      <c r="L48" s="172">
        <f>SUM(L36:L47)</f>
        <v>0</v>
      </c>
    </row>
    <row r="49" spans="1:12" s="139" customFormat="1" ht="14.4" thickBot="1">
      <c r="A49" s="166"/>
      <c r="B49" s="166"/>
      <c r="C49" s="166"/>
      <c r="D49" s="166"/>
      <c r="E49" s="167"/>
      <c r="F49" s="167"/>
      <c r="G49" s="286"/>
      <c r="H49" s="167"/>
      <c r="I49" s="157"/>
      <c r="J49" s="167"/>
      <c r="K49" s="167"/>
      <c r="L49" s="169"/>
    </row>
    <row r="50" spans="1:12" s="139" customFormat="1" ht="18" thickBot="1">
      <c r="A50" s="148" t="s">
        <v>460</v>
      </c>
      <c r="B50" s="149"/>
      <c r="C50" s="149"/>
      <c r="D50" s="149"/>
      <c r="E50" s="149"/>
      <c r="F50" s="150"/>
      <c r="G50" s="150"/>
      <c r="H50" s="150"/>
      <c r="I50" s="150"/>
      <c r="J50" s="152"/>
      <c r="K50" s="152"/>
      <c r="L50" s="313"/>
    </row>
    <row r="51" spans="1:12" s="139" customFormat="1" ht="14.4" thickBot="1">
      <c r="A51" s="153" t="s">
        <v>6</v>
      </c>
      <c r="B51" s="154" t="s">
        <v>7</v>
      </c>
      <c r="C51" s="155" t="s">
        <v>8</v>
      </c>
      <c r="D51" s="154" t="s">
        <v>9</v>
      </c>
      <c r="E51" s="156" t="s">
        <v>10</v>
      </c>
      <c r="F51" s="155" t="s">
        <v>11</v>
      </c>
      <c r="G51" s="156" t="s">
        <v>12</v>
      </c>
      <c r="H51" s="154" t="s">
        <v>13</v>
      </c>
      <c r="I51" s="154" t="s">
        <v>537</v>
      </c>
      <c r="J51" s="155" t="s">
        <v>14</v>
      </c>
      <c r="K51" s="155" t="s">
        <v>538</v>
      </c>
      <c r="L51" s="155" t="s">
        <v>15</v>
      </c>
    </row>
    <row r="52" spans="1:12" s="139" customFormat="1">
      <c r="A52" s="294"/>
      <c r="B52" s="294"/>
      <c r="C52" s="228"/>
      <c r="D52" s="294"/>
      <c r="E52" s="228"/>
      <c r="F52" s="228"/>
      <c r="G52" s="295"/>
      <c r="H52" s="296" t="str">
        <f>IFERROR(VLOOKUP(C52,'CLASSIFICAÇÃO DE BOLSAS'!$C$33:$I$35,6,0),"")</f>
        <v/>
      </c>
      <c r="I52" s="297" t="str">
        <f t="shared" ref="I52:I57" si="10">IFERROR(K52/J52,"")</f>
        <v/>
      </c>
      <c r="J52" s="298" t="str">
        <f>IFERROR(IFERROR(((IFERROR(VLOOKUP(C52,'CLASSIFICAÇÃO DE BOLSAS'!C:I,7,0),""))/10)*D52,"")*1,"")</f>
        <v/>
      </c>
      <c r="K52" s="299"/>
      <c r="L52" s="314">
        <f>IFERROR(K52*G52,"")</f>
        <v>0</v>
      </c>
    </row>
    <row r="53" spans="1:12" s="139" customFormat="1">
      <c r="A53" s="300"/>
      <c r="B53" s="300"/>
      <c r="C53" s="301"/>
      <c r="D53" s="300"/>
      <c r="E53" s="301"/>
      <c r="F53" s="301"/>
      <c r="G53" s="302"/>
      <c r="H53" s="296" t="str">
        <f>IFERROR(VLOOKUP(C53,'CLASSIFICAÇÃO DE BOLSAS'!$C$33:$I$35,6,0),"")</f>
        <v/>
      </c>
      <c r="I53" s="297" t="str">
        <f t="shared" si="10"/>
        <v/>
      </c>
      <c r="J53" s="298" t="str">
        <f>IFERROR(IFERROR(((IFERROR(VLOOKUP(C53,'CLASSIFICAÇÃO DE BOLSAS'!C:I,7,0),""))/10)*D53,"")*1,"")</f>
        <v/>
      </c>
      <c r="K53" s="299"/>
      <c r="L53" s="314">
        <f t="shared" ref="L53:L63" si="11">IFERROR(K53*G53,"")</f>
        <v>0</v>
      </c>
    </row>
    <row r="54" spans="1:12" s="139" customFormat="1">
      <c r="A54" s="300"/>
      <c r="B54" s="300"/>
      <c r="C54" s="301"/>
      <c r="D54" s="300"/>
      <c r="E54" s="301"/>
      <c r="F54" s="301"/>
      <c r="G54" s="302"/>
      <c r="H54" s="296" t="str">
        <f>IFERROR(VLOOKUP(C54,'CLASSIFICAÇÃO DE BOLSAS'!$C$33:$I$35,6,0),"")</f>
        <v/>
      </c>
      <c r="I54" s="297" t="str">
        <f t="shared" si="10"/>
        <v/>
      </c>
      <c r="J54" s="298" t="str">
        <f>IFERROR(IFERROR(((IFERROR(VLOOKUP(C54,'CLASSIFICAÇÃO DE BOLSAS'!C:I,7,0),""))/10)*D54,"")*1,"")</f>
        <v/>
      </c>
      <c r="K54" s="299"/>
      <c r="L54" s="314">
        <f t="shared" si="11"/>
        <v>0</v>
      </c>
    </row>
    <row r="55" spans="1:12" s="139" customFormat="1">
      <c r="A55" s="300"/>
      <c r="B55" s="300"/>
      <c r="C55" s="301"/>
      <c r="D55" s="300"/>
      <c r="E55" s="301"/>
      <c r="F55" s="301"/>
      <c r="G55" s="302"/>
      <c r="H55" s="296" t="str">
        <f>IFERROR(VLOOKUP(C55,'CLASSIFICAÇÃO DE BOLSAS'!$C$33:$I$35,6,0),"")</f>
        <v/>
      </c>
      <c r="I55" s="297" t="str">
        <f t="shared" si="10"/>
        <v/>
      </c>
      <c r="J55" s="298" t="str">
        <f>IFERROR(IFERROR(((IFERROR(VLOOKUP(C55,'CLASSIFICAÇÃO DE BOLSAS'!C:I,7,0),""))/10)*D55,"")*1,"")</f>
        <v/>
      </c>
      <c r="K55" s="299"/>
      <c r="L55" s="314">
        <f t="shared" si="11"/>
        <v>0</v>
      </c>
    </row>
    <row r="56" spans="1:12" s="139" customFormat="1">
      <c r="A56" s="300"/>
      <c r="B56" s="300"/>
      <c r="C56" s="301"/>
      <c r="D56" s="300"/>
      <c r="E56" s="301"/>
      <c r="F56" s="301"/>
      <c r="G56" s="302"/>
      <c r="H56" s="296" t="str">
        <f>IFERROR(VLOOKUP(C56,'CLASSIFICAÇÃO DE BOLSAS'!$C$33:$I$35,6,0),"")</f>
        <v/>
      </c>
      <c r="I56" s="297" t="str">
        <f t="shared" si="10"/>
        <v/>
      </c>
      <c r="J56" s="298" t="str">
        <f>IFERROR(IFERROR(((IFERROR(VLOOKUP(C56,'CLASSIFICAÇÃO DE BOLSAS'!C:I,7,0),""))/10)*D56,"")*1,"")</f>
        <v/>
      </c>
      <c r="K56" s="299"/>
      <c r="L56" s="314">
        <f t="shared" si="11"/>
        <v>0</v>
      </c>
    </row>
    <row r="57" spans="1:12" s="139" customFormat="1">
      <c r="A57" s="185"/>
      <c r="B57" s="185"/>
      <c r="C57" s="186"/>
      <c r="D57" s="300"/>
      <c r="E57" s="186"/>
      <c r="F57" s="301"/>
      <c r="G57" s="287"/>
      <c r="H57" s="296" t="str">
        <f>IFERROR(VLOOKUP(C57,'CLASSIFICAÇÃO DE BOLSAS'!$C$33:$I$35,6,0),"")</f>
        <v/>
      </c>
      <c r="I57" s="297" t="str">
        <f t="shared" si="10"/>
        <v/>
      </c>
      <c r="J57" s="298" t="str">
        <f>IFERROR(IFERROR(((IFERROR(VLOOKUP(C57,'CLASSIFICAÇÃO DE BOLSAS'!C:I,7,0),""))/10)*D57,"")*1,"")</f>
        <v/>
      </c>
      <c r="K57" s="299"/>
      <c r="L57" s="314">
        <f t="shared" si="11"/>
        <v>0</v>
      </c>
    </row>
    <row r="58" spans="1:12" s="139" customFormat="1">
      <c r="A58" s="300"/>
      <c r="B58" s="300"/>
      <c r="C58" s="301"/>
      <c r="D58" s="300"/>
      <c r="E58" s="301"/>
      <c r="F58" s="301"/>
      <c r="G58" s="302"/>
      <c r="H58" s="296" t="str">
        <f>IFERROR(VLOOKUP(C58,'CLASSIFICAÇÃO DE BOLSAS'!$C$33:$I$35,6,0),"")</f>
        <v/>
      </c>
      <c r="I58" s="297" t="str">
        <f t="shared" ref="I58:I63" si="12">IFERROR(K58/J58,"")</f>
        <v/>
      </c>
      <c r="J58" s="298" t="str">
        <f>IFERROR(IFERROR(((IFERROR(VLOOKUP(C58,'CLASSIFICAÇÃO DE BOLSAS'!C:I,7,0),""))/10)*D58,"")*1,"")</f>
        <v/>
      </c>
      <c r="K58" s="299"/>
      <c r="L58" s="314">
        <f t="shared" si="11"/>
        <v>0</v>
      </c>
    </row>
    <row r="59" spans="1:12" s="139" customFormat="1">
      <c r="A59" s="300"/>
      <c r="B59" s="300"/>
      <c r="C59" s="301"/>
      <c r="D59" s="300"/>
      <c r="E59" s="301"/>
      <c r="F59" s="301"/>
      <c r="G59" s="302"/>
      <c r="H59" s="296" t="str">
        <f>IFERROR(VLOOKUP(C59,'CLASSIFICAÇÃO DE BOLSAS'!$C$33:$I$35,6,0),"")</f>
        <v/>
      </c>
      <c r="I59" s="297" t="str">
        <f t="shared" si="12"/>
        <v/>
      </c>
      <c r="J59" s="298" t="str">
        <f>IFERROR(IFERROR(((IFERROR(VLOOKUP(C59,'CLASSIFICAÇÃO DE BOLSAS'!C:I,7,0),""))/10)*D59,"")*1,"")</f>
        <v/>
      </c>
      <c r="K59" s="299"/>
      <c r="L59" s="314">
        <f t="shared" si="11"/>
        <v>0</v>
      </c>
    </row>
    <row r="60" spans="1:12" s="139" customFormat="1">
      <c r="A60" s="300"/>
      <c r="B60" s="300"/>
      <c r="C60" s="301"/>
      <c r="D60" s="300"/>
      <c r="E60" s="301"/>
      <c r="F60" s="301"/>
      <c r="G60" s="302"/>
      <c r="H60" s="296" t="str">
        <f>IFERROR(VLOOKUP(C60,'CLASSIFICAÇÃO DE BOLSAS'!$C$33:$I$35,6,0),"")</f>
        <v/>
      </c>
      <c r="I60" s="297" t="str">
        <f t="shared" si="12"/>
        <v/>
      </c>
      <c r="J60" s="298" t="str">
        <f>IFERROR(IFERROR(((IFERROR(VLOOKUP(C60,'CLASSIFICAÇÃO DE BOLSAS'!C:I,7,0),""))/10)*D60,"")*1,"")</f>
        <v/>
      </c>
      <c r="K60" s="299"/>
      <c r="L60" s="314">
        <f t="shared" si="11"/>
        <v>0</v>
      </c>
    </row>
    <row r="61" spans="1:12" s="139" customFormat="1">
      <c r="A61" s="300"/>
      <c r="B61" s="300"/>
      <c r="C61" s="301"/>
      <c r="D61" s="300"/>
      <c r="E61" s="301"/>
      <c r="F61" s="301"/>
      <c r="G61" s="302"/>
      <c r="H61" s="296" t="str">
        <f>IFERROR(VLOOKUP(C61,'CLASSIFICAÇÃO DE BOLSAS'!$C$33:$I$35,6,0),"")</f>
        <v/>
      </c>
      <c r="I61" s="297" t="str">
        <f t="shared" si="12"/>
        <v/>
      </c>
      <c r="J61" s="298" t="str">
        <f>IFERROR(IFERROR(((IFERROR(VLOOKUP(C61,'CLASSIFICAÇÃO DE BOLSAS'!C:I,7,0),""))/10)*D61,"")*1,"")</f>
        <v/>
      </c>
      <c r="K61" s="299"/>
      <c r="L61" s="314">
        <f t="shared" si="11"/>
        <v>0</v>
      </c>
    </row>
    <row r="62" spans="1:12" s="139" customFormat="1">
      <c r="A62" s="300"/>
      <c r="B62" s="300"/>
      <c r="C62" s="301"/>
      <c r="D62" s="300"/>
      <c r="E62" s="301"/>
      <c r="F62" s="301"/>
      <c r="G62" s="302"/>
      <c r="H62" s="296" t="str">
        <f>IFERROR(VLOOKUP(C62,'CLASSIFICAÇÃO DE BOLSAS'!$C$33:$I$35,6,0),"")</f>
        <v/>
      </c>
      <c r="I62" s="297" t="str">
        <f t="shared" si="12"/>
        <v/>
      </c>
      <c r="J62" s="298" t="str">
        <f>IFERROR(IFERROR(((IFERROR(VLOOKUP(C62,'CLASSIFICAÇÃO DE BOLSAS'!C:I,7,0),""))/10)*D62,"")*1,"")</f>
        <v/>
      </c>
      <c r="K62" s="299"/>
      <c r="L62" s="314">
        <f t="shared" si="11"/>
        <v>0</v>
      </c>
    </row>
    <row r="63" spans="1:12" s="139" customFormat="1" ht="14.4" thickBot="1">
      <c r="A63" s="159"/>
      <c r="B63" s="160"/>
      <c r="C63" s="161"/>
      <c r="D63" s="294"/>
      <c r="E63" s="161"/>
      <c r="F63" s="228"/>
      <c r="G63" s="288"/>
      <c r="H63" s="296" t="str">
        <f>IFERROR(VLOOKUP(C63,'CLASSIFICAÇÃO DE BOLSAS'!$C$33:$I$35,6,0),"")</f>
        <v/>
      </c>
      <c r="I63" s="297" t="str">
        <f t="shared" si="12"/>
        <v/>
      </c>
      <c r="J63" s="298" t="str">
        <f>IFERROR(IFERROR(((IFERROR(VLOOKUP(C63,'CLASSIFICAÇÃO DE BOLSAS'!C:I,7,0),""))/10)*D63,"")*1,"")</f>
        <v/>
      </c>
      <c r="K63" s="299"/>
      <c r="L63" s="314">
        <f t="shared" si="11"/>
        <v>0</v>
      </c>
    </row>
    <row r="64" spans="1:12" s="139" customFormat="1" ht="14.4" thickBot="1">
      <c r="A64" s="162" t="s">
        <v>21</v>
      </c>
      <c r="B64" s="163"/>
      <c r="C64" s="163"/>
      <c r="D64" s="163"/>
      <c r="E64" s="164"/>
      <c r="F64" s="164"/>
      <c r="G64" s="289"/>
      <c r="H64" s="164"/>
      <c r="I64" s="164"/>
      <c r="J64" s="164"/>
      <c r="K64" s="164"/>
      <c r="L64" s="172">
        <f>SUM(L52:L63)</f>
        <v>0</v>
      </c>
    </row>
    <row r="65" spans="1:12" s="139" customFormat="1" ht="14.4" thickBot="1">
      <c r="A65" s="166"/>
      <c r="B65" s="166"/>
      <c r="C65" s="166"/>
      <c r="D65" s="166"/>
      <c r="E65" s="167"/>
      <c r="F65" s="167"/>
      <c r="G65" s="286"/>
      <c r="H65" s="167"/>
      <c r="I65" s="157"/>
      <c r="J65" s="167"/>
      <c r="K65" s="167"/>
      <c r="L65" s="169"/>
    </row>
    <row r="66" spans="1:12" s="139" customFormat="1" ht="18" thickBot="1">
      <c r="A66" s="148" t="s">
        <v>461</v>
      </c>
      <c r="B66" s="149"/>
      <c r="C66" s="149"/>
      <c r="D66" s="149"/>
      <c r="E66" s="149"/>
      <c r="F66" s="150"/>
      <c r="G66" s="150"/>
      <c r="H66" s="150"/>
      <c r="I66" s="150"/>
      <c r="J66" s="152"/>
      <c r="K66" s="152"/>
      <c r="L66" s="313"/>
    </row>
    <row r="67" spans="1:12" s="139" customFormat="1" ht="14.4" thickBot="1">
      <c r="A67" s="153" t="s">
        <v>6</v>
      </c>
      <c r="B67" s="154" t="s">
        <v>7</v>
      </c>
      <c r="C67" s="155" t="s">
        <v>8</v>
      </c>
      <c r="D67" s="154" t="s">
        <v>9</v>
      </c>
      <c r="E67" s="156" t="s">
        <v>10</v>
      </c>
      <c r="F67" s="155" t="s">
        <v>11</v>
      </c>
      <c r="G67" s="156" t="s">
        <v>12</v>
      </c>
      <c r="H67" s="154" t="s">
        <v>13</v>
      </c>
      <c r="I67" s="154" t="s">
        <v>537</v>
      </c>
      <c r="J67" s="155" t="s">
        <v>14</v>
      </c>
      <c r="K67" s="155" t="s">
        <v>538</v>
      </c>
      <c r="L67" s="155" t="s">
        <v>15</v>
      </c>
    </row>
    <row r="68" spans="1:12" s="139" customFormat="1">
      <c r="A68" s="293"/>
      <c r="B68" s="294"/>
      <c r="C68" s="228"/>
      <c r="D68" s="294"/>
      <c r="E68" s="228"/>
      <c r="F68" s="228"/>
      <c r="G68" s="295"/>
      <c r="H68" s="296" t="str">
        <f>IFERROR(VLOOKUP(C68,'CLASSIFICAÇÃO DE BOLSAS'!$C$8:$I$13,6,0),"")</f>
        <v/>
      </c>
      <c r="I68" s="297" t="str">
        <f t="shared" ref="I68:I73" si="13">IFERROR(K68/J68,"")</f>
        <v/>
      </c>
      <c r="J68" s="298" t="str">
        <f>IFERROR(IFERROR(((IFERROR(VLOOKUP(C68,'CLASSIFICAÇÃO DE BOLSAS'!C:I,7,0),""))/10)*D68,"")*1,"")</f>
        <v/>
      </c>
      <c r="K68" s="299"/>
      <c r="L68" s="314">
        <f>IFERROR(K68*G68,"")</f>
        <v>0</v>
      </c>
    </row>
    <row r="69" spans="1:12" s="139" customFormat="1">
      <c r="A69" s="300"/>
      <c r="B69" s="300"/>
      <c r="C69" s="301"/>
      <c r="D69" s="300"/>
      <c r="E69" s="301"/>
      <c r="F69" s="301"/>
      <c r="G69" s="302"/>
      <c r="H69" s="296" t="str">
        <f>IFERROR(VLOOKUP(C69,'CLASSIFICAÇÃO DE BOLSAS'!$C$8:$I$13,6,0),"")</f>
        <v/>
      </c>
      <c r="I69" s="297" t="str">
        <f t="shared" si="13"/>
        <v/>
      </c>
      <c r="J69" s="298" t="str">
        <f>IFERROR(IFERROR(((IFERROR(VLOOKUP(C69,'CLASSIFICAÇÃO DE BOLSAS'!C:I,7,0),""))/10)*D69,"")*1,"")</f>
        <v/>
      </c>
      <c r="K69" s="299"/>
      <c r="L69" s="314">
        <f t="shared" ref="L69:L79" si="14">IFERROR(K69*G69,"")</f>
        <v>0</v>
      </c>
    </row>
    <row r="70" spans="1:12" s="139" customFormat="1">
      <c r="A70" s="300"/>
      <c r="B70" s="300"/>
      <c r="C70" s="301"/>
      <c r="D70" s="300"/>
      <c r="E70" s="301"/>
      <c r="F70" s="301"/>
      <c r="G70" s="302"/>
      <c r="H70" s="296" t="str">
        <f>IFERROR(VLOOKUP(C70,'CLASSIFICAÇÃO DE BOLSAS'!$C$8:$I$13,6,0),"")</f>
        <v/>
      </c>
      <c r="I70" s="297" t="str">
        <f t="shared" si="13"/>
        <v/>
      </c>
      <c r="J70" s="298" t="str">
        <f>IFERROR(IFERROR(((IFERROR(VLOOKUP(C70,'CLASSIFICAÇÃO DE BOLSAS'!C:I,7,0),""))/10)*D70,"")*1,"")</f>
        <v/>
      </c>
      <c r="K70" s="299"/>
      <c r="L70" s="314">
        <f t="shared" si="14"/>
        <v>0</v>
      </c>
    </row>
    <row r="71" spans="1:12" s="139" customFormat="1">
      <c r="A71" s="300"/>
      <c r="B71" s="300"/>
      <c r="C71" s="301"/>
      <c r="D71" s="300"/>
      <c r="E71" s="301"/>
      <c r="F71" s="301"/>
      <c r="G71" s="302"/>
      <c r="H71" s="296" t="str">
        <f>IFERROR(VLOOKUP(C71,'CLASSIFICAÇÃO DE BOLSAS'!$C$8:$I$13,6,0),"")</f>
        <v/>
      </c>
      <c r="I71" s="297" t="str">
        <f t="shared" si="13"/>
        <v/>
      </c>
      <c r="J71" s="298" t="str">
        <f>IFERROR(IFERROR(((IFERROR(VLOOKUP(C71,'CLASSIFICAÇÃO DE BOLSAS'!C:I,7,0),""))/10)*D71,"")*1,"")</f>
        <v/>
      </c>
      <c r="K71" s="299"/>
      <c r="L71" s="314">
        <f t="shared" si="14"/>
        <v>0</v>
      </c>
    </row>
    <row r="72" spans="1:12" s="139" customFormat="1">
      <c r="A72" s="300"/>
      <c r="B72" s="300"/>
      <c r="C72" s="301"/>
      <c r="D72" s="300"/>
      <c r="E72" s="301"/>
      <c r="F72" s="301"/>
      <c r="G72" s="302"/>
      <c r="H72" s="296" t="str">
        <f>IFERROR(VLOOKUP(C72,'CLASSIFICAÇÃO DE BOLSAS'!$C$8:$I$13,6,0),"")</f>
        <v/>
      </c>
      <c r="I72" s="297" t="str">
        <f t="shared" si="13"/>
        <v/>
      </c>
      <c r="J72" s="298" t="str">
        <f>IFERROR(IFERROR(((IFERROR(VLOOKUP(C72,'CLASSIFICAÇÃO DE BOLSAS'!C:I,7,0),""))/10)*D72,"")*1,"")</f>
        <v/>
      </c>
      <c r="K72" s="299"/>
      <c r="L72" s="314">
        <f t="shared" si="14"/>
        <v>0</v>
      </c>
    </row>
    <row r="73" spans="1:12" s="139" customFormat="1">
      <c r="A73" s="185"/>
      <c r="B73" s="185"/>
      <c r="C73" s="301"/>
      <c r="D73" s="300"/>
      <c r="E73" s="186"/>
      <c r="F73" s="301"/>
      <c r="G73" s="287"/>
      <c r="H73" s="296" t="str">
        <f>IFERROR(VLOOKUP(C73,'CLASSIFICAÇÃO DE BOLSAS'!$C$8:$I$13,6,0),"")</f>
        <v/>
      </c>
      <c r="I73" s="297" t="str">
        <f t="shared" si="13"/>
        <v/>
      </c>
      <c r="J73" s="298" t="str">
        <f>IFERROR(IFERROR(((IFERROR(VLOOKUP(C73,'CLASSIFICAÇÃO DE BOLSAS'!C:I,7,0),""))/10)*D73,"")*1,"")</f>
        <v/>
      </c>
      <c r="K73" s="299"/>
      <c r="L73" s="314">
        <f t="shared" si="14"/>
        <v>0</v>
      </c>
    </row>
    <row r="74" spans="1:12" s="139" customFormat="1">
      <c r="A74" s="300"/>
      <c r="B74" s="300"/>
      <c r="C74" s="301"/>
      <c r="D74" s="300"/>
      <c r="E74" s="301"/>
      <c r="F74" s="301"/>
      <c r="G74" s="302"/>
      <c r="H74" s="296" t="str">
        <f>IFERROR(VLOOKUP(C74,'CLASSIFICAÇÃO DE BOLSAS'!$C$8:$I$13,6,0),"")</f>
        <v/>
      </c>
      <c r="I74" s="297" t="str">
        <f t="shared" ref="I74:I79" si="15">IFERROR(K74/J74,"")</f>
        <v/>
      </c>
      <c r="J74" s="298" t="str">
        <f>IFERROR(IFERROR(((IFERROR(VLOOKUP(C74,'CLASSIFICAÇÃO DE BOLSAS'!C:I,7,0),""))/10)*D74,"")*1,"")</f>
        <v/>
      </c>
      <c r="K74" s="299"/>
      <c r="L74" s="314">
        <f t="shared" si="14"/>
        <v>0</v>
      </c>
    </row>
    <row r="75" spans="1:12" s="139" customFormat="1">
      <c r="A75" s="300"/>
      <c r="B75" s="300"/>
      <c r="C75" s="301"/>
      <c r="D75" s="300"/>
      <c r="E75" s="301"/>
      <c r="F75" s="301"/>
      <c r="G75" s="302"/>
      <c r="H75" s="296" t="str">
        <f>IFERROR(VLOOKUP(C75,'CLASSIFICAÇÃO DE BOLSAS'!$C$8:$I$13,6,0),"")</f>
        <v/>
      </c>
      <c r="I75" s="297" t="str">
        <f t="shared" si="15"/>
        <v/>
      </c>
      <c r="J75" s="298" t="str">
        <f>IFERROR(IFERROR(((IFERROR(VLOOKUP(C75,'CLASSIFICAÇÃO DE BOLSAS'!C:I,7,0),""))/10)*D75,"")*1,"")</f>
        <v/>
      </c>
      <c r="K75" s="299"/>
      <c r="L75" s="314">
        <f t="shared" si="14"/>
        <v>0</v>
      </c>
    </row>
    <row r="76" spans="1:12" s="139" customFormat="1">
      <c r="A76" s="300"/>
      <c r="B76" s="300"/>
      <c r="C76" s="301"/>
      <c r="D76" s="300"/>
      <c r="E76" s="301"/>
      <c r="F76" s="301"/>
      <c r="G76" s="302"/>
      <c r="H76" s="296" t="str">
        <f>IFERROR(VLOOKUP(C76,'CLASSIFICAÇÃO DE BOLSAS'!$C$8:$I$13,6,0),"")</f>
        <v/>
      </c>
      <c r="I76" s="297" t="str">
        <f t="shared" si="15"/>
        <v/>
      </c>
      <c r="J76" s="298" t="str">
        <f>IFERROR(IFERROR(((IFERROR(VLOOKUP(C76,'CLASSIFICAÇÃO DE BOLSAS'!C:I,7,0),""))/10)*D76,"")*1,"")</f>
        <v/>
      </c>
      <c r="K76" s="299"/>
      <c r="L76" s="314">
        <f t="shared" si="14"/>
        <v>0</v>
      </c>
    </row>
    <row r="77" spans="1:12" s="139" customFormat="1">
      <c r="A77" s="300"/>
      <c r="B77" s="300"/>
      <c r="C77" s="301"/>
      <c r="D77" s="300"/>
      <c r="E77" s="301"/>
      <c r="F77" s="301"/>
      <c r="G77" s="302"/>
      <c r="H77" s="296" t="str">
        <f>IFERROR(VLOOKUP(C77,'CLASSIFICAÇÃO DE BOLSAS'!$C$8:$I$13,6,0),"")</f>
        <v/>
      </c>
      <c r="I77" s="297" t="str">
        <f t="shared" si="15"/>
        <v/>
      </c>
      <c r="J77" s="298" t="str">
        <f>IFERROR(IFERROR(((IFERROR(VLOOKUP(C77,'CLASSIFICAÇÃO DE BOLSAS'!C:I,7,0),""))/10)*D77,"")*1,"")</f>
        <v/>
      </c>
      <c r="K77" s="299"/>
      <c r="L77" s="314">
        <f t="shared" si="14"/>
        <v>0</v>
      </c>
    </row>
    <row r="78" spans="1:12" s="139" customFormat="1">
      <c r="A78" s="300"/>
      <c r="B78" s="300"/>
      <c r="C78" s="301"/>
      <c r="D78" s="300"/>
      <c r="E78" s="301"/>
      <c r="F78" s="301"/>
      <c r="G78" s="302"/>
      <c r="H78" s="296" t="str">
        <f>IFERROR(VLOOKUP(C78,'CLASSIFICAÇÃO DE BOLSAS'!$C$8:$I$13,6,0),"")</f>
        <v/>
      </c>
      <c r="I78" s="297" t="str">
        <f t="shared" si="15"/>
        <v/>
      </c>
      <c r="J78" s="298" t="str">
        <f>IFERROR(IFERROR(((IFERROR(VLOOKUP(C78,'CLASSIFICAÇÃO DE BOLSAS'!C:I,7,0),""))/10)*D78,"")*1,"")</f>
        <v/>
      </c>
      <c r="K78" s="299"/>
      <c r="L78" s="314">
        <f t="shared" si="14"/>
        <v>0</v>
      </c>
    </row>
    <row r="79" spans="1:12" s="139" customFormat="1" ht="14.4" thickBot="1">
      <c r="A79" s="159"/>
      <c r="B79" s="160"/>
      <c r="C79" s="228"/>
      <c r="D79" s="294"/>
      <c r="E79" s="161"/>
      <c r="F79" s="228"/>
      <c r="G79" s="288"/>
      <c r="H79" s="296" t="str">
        <f>IFERROR(VLOOKUP(C79,'CLASSIFICAÇÃO DE BOLSAS'!$C$8:$I$13,6,0),"")</f>
        <v/>
      </c>
      <c r="I79" s="297" t="str">
        <f t="shared" si="15"/>
        <v/>
      </c>
      <c r="J79" s="298" t="str">
        <f>IFERROR(IFERROR(((IFERROR(VLOOKUP(C79,'CLASSIFICAÇÃO DE BOLSAS'!C:I,7,0),""))/10)*D79,"")*1,"")</f>
        <v/>
      </c>
      <c r="K79" s="299"/>
      <c r="L79" s="314">
        <f t="shared" si="14"/>
        <v>0</v>
      </c>
    </row>
    <row r="80" spans="1:12" s="139" customFormat="1" ht="14.4" thickBot="1">
      <c r="A80" s="162" t="s">
        <v>21</v>
      </c>
      <c r="B80" s="163"/>
      <c r="C80" s="163"/>
      <c r="D80" s="163"/>
      <c r="E80" s="164"/>
      <c r="F80" s="164"/>
      <c r="G80" s="289"/>
      <c r="H80" s="164"/>
      <c r="I80" s="164"/>
      <c r="J80" s="164"/>
      <c r="K80" s="164"/>
      <c r="L80" s="172">
        <f>SUM(L68:L79)</f>
        <v>0</v>
      </c>
    </row>
    <row r="81" spans="1:12" s="139" customFormat="1" ht="14.4" thickBot="1">
      <c r="A81" s="166"/>
      <c r="B81" s="166"/>
      <c r="C81" s="166"/>
      <c r="D81" s="166"/>
      <c r="E81" s="167"/>
      <c r="F81" s="167"/>
      <c r="G81" s="286"/>
      <c r="H81" s="167"/>
      <c r="I81" s="157"/>
      <c r="J81" s="167"/>
      <c r="K81" s="167"/>
      <c r="L81" s="169"/>
    </row>
    <row r="82" spans="1:12" s="139" customFormat="1" ht="18" thickBot="1">
      <c r="A82" s="148" t="s">
        <v>468</v>
      </c>
      <c r="B82" s="149"/>
      <c r="C82" s="149"/>
      <c r="D82" s="149"/>
      <c r="E82" s="149"/>
      <c r="F82" s="150"/>
      <c r="G82" s="150"/>
      <c r="H82" s="150"/>
      <c r="I82" s="150"/>
      <c r="J82" s="152"/>
      <c r="K82" s="152"/>
      <c r="L82" s="313"/>
    </row>
    <row r="83" spans="1:12" s="139" customFormat="1" ht="14.4" thickBot="1">
      <c r="A83" s="153" t="s">
        <v>6</v>
      </c>
      <c r="B83" s="154" t="s">
        <v>7</v>
      </c>
      <c r="C83" s="155" t="s">
        <v>8</v>
      </c>
      <c r="D83" s="154" t="s">
        <v>9</v>
      </c>
      <c r="E83" s="156" t="s">
        <v>10</v>
      </c>
      <c r="F83" s="155" t="s">
        <v>11</v>
      </c>
      <c r="G83" s="156" t="s">
        <v>12</v>
      </c>
      <c r="H83" s="154" t="s">
        <v>13</v>
      </c>
      <c r="I83" s="154" t="s">
        <v>537</v>
      </c>
      <c r="J83" s="155" t="s">
        <v>14</v>
      </c>
      <c r="K83" s="155" t="s">
        <v>538</v>
      </c>
      <c r="L83" s="155" t="s">
        <v>15</v>
      </c>
    </row>
    <row r="84" spans="1:12" s="139" customFormat="1">
      <c r="A84" s="293"/>
      <c r="B84" s="294"/>
      <c r="C84" s="228"/>
      <c r="D84" s="294"/>
      <c r="E84" s="228"/>
      <c r="F84" s="228"/>
      <c r="G84" s="295"/>
      <c r="H84" s="296" t="str">
        <f>IFERROR(VLOOKUP(C84,'CLASSIFICAÇÃO DE BOLSAS'!$C$14:$I$17,6,0),"")</f>
        <v/>
      </c>
      <c r="I84" s="297" t="str">
        <f t="shared" ref="I84:I89" si="16">IFERROR(K84/J84,"")</f>
        <v/>
      </c>
      <c r="J84" s="298" t="str">
        <f>IFERROR(IFERROR(((IFERROR(VLOOKUP(C84,'CLASSIFICAÇÃO DE BOLSAS'!C:I,7,0),""))/10)*D84,"")*1,"")</f>
        <v/>
      </c>
      <c r="K84" s="299"/>
      <c r="L84" s="314">
        <f>IFERROR(K84*G84,"")</f>
        <v>0</v>
      </c>
    </row>
    <row r="85" spans="1:12" s="139" customFormat="1">
      <c r="A85" s="300"/>
      <c r="B85" s="300"/>
      <c r="C85" s="301"/>
      <c r="D85" s="300"/>
      <c r="E85" s="301"/>
      <c r="F85" s="301"/>
      <c r="G85" s="302"/>
      <c r="H85" s="296" t="str">
        <f>IFERROR(VLOOKUP(C85,'CLASSIFICAÇÃO DE BOLSAS'!$C$14:$I$17,6,0),"")</f>
        <v/>
      </c>
      <c r="I85" s="297" t="str">
        <f t="shared" si="16"/>
        <v/>
      </c>
      <c r="J85" s="298" t="str">
        <f>IFERROR(IFERROR(((IFERROR(VLOOKUP(C85,'CLASSIFICAÇÃO DE BOLSAS'!C:I,7,0),""))/10)*D85,"")*1,"")</f>
        <v/>
      </c>
      <c r="K85" s="299"/>
      <c r="L85" s="314">
        <f t="shared" ref="L85:L95" si="17">IFERROR(K85*G85,"")</f>
        <v>0</v>
      </c>
    </row>
    <row r="86" spans="1:12" s="139" customFormat="1">
      <c r="A86" s="300"/>
      <c r="B86" s="300"/>
      <c r="C86" s="301"/>
      <c r="D86" s="300"/>
      <c r="E86" s="301"/>
      <c r="F86" s="301"/>
      <c r="G86" s="302"/>
      <c r="H86" s="296" t="str">
        <f>IFERROR(VLOOKUP(C86,'CLASSIFICAÇÃO DE BOLSAS'!$C$14:$I$17,6,0),"")</f>
        <v/>
      </c>
      <c r="I86" s="297" t="str">
        <f t="shared" si="16"/>
        <v/>
      </c>
      <c r="J86" s="298" t="str">
        <f>IFERROR(IFERROR(((IFERROR(VLOOKUP(C86,'CLASSIFICAÇÃO DE BOLSAS'!C:I,7,0),""))/10)*D86,"")*1,"")</f>
        <v/>
      </c>
      <c r="K86" s="299"/>
      <c r="L86" s="314">
        <f t="shared" si="17"/>
        <v>0</v>
      </c>
    </row>
    <row r="87" spans="1:12" s="139" customFormat="1">
      <c r="A87" s="300"/>
      <c r="B87" s="300"/>
      <c r="C87" s="301"/>
      <c r="D87" s="300"/>
      <c r="E87" s="301"/>
      <c r="F87" s="301"/>
      <c r="G87" s="302"/>
      <c r="H87" s="296" t="str">
        <f>IFERROR(VLOOKUP(C87,'CLASSIFICAÇÃO DE BOLSAS'!$C$14:$I$17,6,0),"")</f>
        <v/>
      </c>
      <c r="I87" s="297" t="str">
        <f t="shared" si="16"/>
        <v/>
      </c>
      <c r="J87" s="298" t="str">
        <f>IFERROR(IFERROR(((IFERROR(VLOOKUP(C87,'CLASSIFICAÇÃO DE BOLSAS'!C:I,7,0),""))/10)*D87,"")*1,"")</f>
        <v/>
      </c>
      <c r="K87" s="299"/>
      <c r="L87" s="314">
        <f t="shared" si="17"/>
        <v>0</v>
      </c>
    </row>
    <row r="88" spans="1:12" s="139" customFormat="1">
      <c r="A88" s="300"/>
      <c r="B88" s="300"/>
      <c r="C88" s="301"/>
      <c r="D88" s="300"/>
      <c r="E88" s="301"/>
      <c r="F88" s="301"/>
      <c r="G88" s="302"/>
      <c r="H88" s="296" t="str">
        <f>IFERROR(VLOOKUP(C88,'CLASSIFICAÇÃO DE BOLSAS'!$C$14:$I$17,6,0),"")</f>
        <v/>
      </c>
      <c r="I88" s="297" t="str">
        <f t="shared" si="16"/>
        <v/>
      </c>
      <c r="J88" s="298" t="str">
        <f>IFERROR(IFERROR(((IFERROR(VLOOKUP(C88,'CLASSIFICAÇÃO DE BOLSAS'!C:I,7,0),""))/10)*D88,"")*1,"")</f>
        <v/>
      </c>
      <c r="K88" s="299"/>
      <c r="L88" s="314">
        <f t="shared" si="17"/>
        <v>0</v>
      </c>
    </row>
    <row r="89" spans="1:12" s="139" customFormat="1">
      <c r="A89" s="185"/>
      <c r="B89" s="185"/>
      <c r="C89" s="301"/>
      <c r="D89" s="300"/>
      <c r="E89" s="186"/>
      <c r="F89" s="301"/>
      <c r="G89" s="287"/>
      <c r="H89" s="296" t="str">
        <f>IFERROR(VLOOKUP(C89,'CLASSIFICAÇÃO DE BOLSAS'!$C$14:$I$17,6,0),"")</f>
        <v/>
      </c>
      <c r="I89" s="297" t="str">
        <f t="shared" si="16"/>
        <v/>
      </c>
      <c r="J89" s="298" t="str">
        <f>IFERROR(IFERROR(((IFERROR(VLOOKUP(C89,'CLASSIFICAÇÃO DE BOLSAS'!C:I,7,0),""))/10)*D89,"")*1,"")</f>
        <v/>
      </c>
      <c r="K89" s="299"/>
      <c r="L89" s="314">
        <f t="shared" si="17"/>
        <v>0</v>
      </c>
    </row>
    <row r="90" spans="1:12" s="139" customFormat="1">
      <c r="A90" s="300"/>
      <c r="B90" s="300"/>
      <c r="C90" s="301"/>
      <c r="D90" s="300"/>
      <c r="E90" s="301"/>
      <c r="F90" s="301"/>
      <c r="G90" s="302"/>
      <c r="H90" s="296" t="str">
        <f>IFERROR(VLOOKUP(C90,'CLASSIFICAÇÃO DE BOLSAS'!$C$14:$I$17,6,0),"")</f>
        <v/>
      </c>
      <c r="I90" s="297" t="str">
        <f t="shared" ref="I90:I95" si="18">IFERROR(K90/J90,"")</f>
        <v/>
      </c>
      <c r="J90" s="298" t="str">
        <f>IFERROR(IFERROR(((IFERROR(VLOOKUP(C90,'CLASSIFICAÇÃO DE BOLSAS'!C:I,7,0),""))/10)*D90,"")*1,"")</f>
        <v/>
      </c>
      <c r="K90" s="299"/>
      <c r="L90" s="314">
        <f t="shared" si="17"/>
        <v>0</v>
      </c>
    </row>
    <row r="91" spans="1:12" s="139" customFormat="1">
      <c r="A91" s="300"/>
      <c r="B91" s="300"/>
      <c r="C91" s="301"/>
      <c r="D91" s="300"/>
      <c r="E91" s="301"/>
      <c r="F91" s="301"/>
      <c r="G91" s="302"/>
      <c r="H91" s="296" t="str">
        <f>IFERROR(VLOOKUP(C91,'CLASSIFICAÇÃO DE BOLSAS'!$C$14:$I$17,6,0),"")</f>
        <v/>
      </c>
      <c r="I91" s="297" t="str">
        <f t="shared" si="18"/>
        <v/>
      </c>
      <c r="J91" s="298" t="str">
        <f>IFERROR(IFERROR(((IFERROR(VLOOKUP(C91,'CLASSIFICAÇÃO DE BOLSAS'!C:I,7,0),""))/10)*D91,"")*1,"")</f>
        <v/>
      </c>
      <c r="K91" s="299"/>
      <c r="L91" s="314">
        <f t="shared" si="17"/>
        <v>0</v>
      </c>
    </row>
    <row r="92" spans="1:12" s="139" customFormat="1">
      <c r="A92" s="300"/>
      <c r="B92" s="300"/>
      <c r="C92" s="301"/>
      <c r="D92" s="300"/>
      <c r="E92" s="301"/>
      <c r="F92" s="301"/>
      <c r="G92" s="302"/>
      <c r="H92" s="296" t="str">
        <f>IFERROR(VLOOKUP(C92,'CLASSIFICAÇÃO DE BOLSAS'!$C$14:$I$17,6,0),"")</f>
        <v/>
      </c>
      <c r="I92" s="297" t="str">
        <f t="shared" si="18"/>
        <v/>
      </c>
      <c r="J92" s="298" t="str">
        <f>IFERROR(IFERROR(((IFERROR(VLOOKUP(C92,'CLASSIFICAÇÃO DE BOLSAS'!C:I,7,0),""))/10)*D92,"")*1,"")</f>
        <v/>
      </c>
      <c r="K92" s="299"/>
      <c r="L92" s="314">
        <f t="shared" si="17"/>
        <v>0</v>
      </c>
    </row>
    <row r="93" spans="1:12" s="139" customFormat="1">
      <c r="A93" s="300"/>
      <c r="B93" s="300"/>
      <c r="C93" s="228"/>
      <c r="D93" s="294"/>
      <c r="E93" s="301"/>
      <c r="F93" s="228"/>
      <c r="G93" s="302"/>
      <c r="H93" s="296" t="str">
        <f>IFERROR(VLOOKUP(C93,'CLASSIFICAÇÃO DE BOLSAS'!$C$14:$I$17,6,0),"")</f>
        <v/>
      </c>
      <c r="I93" s="297" t="str">
        <f t="shared" si="18"/>
        <v/>
      </c>
      <c r="J93" s="298" t="str">
        <f>IFERROR(IFERROR(((IFERROR(VLOOKUP(C93,'CLASSIFICAÇÃO DE BOLSAS'!C:I,7,0),""))/10)*D93,"")*1,"")</f>
        <v/>
      </c>
      <c r="K93" s="299"/>
      <c r="L93" s="314">
        <f t="shared" si="17"/>
        <v>0</v>
      </c>
    </row>
    <row r="94" spans="1:12" s="139" customFormat="1">
      <c r="A94" s="307"/>
      <c r="B94" s="308"/>
      <c r="C94" s="228"/>
      <c r="D94" s="294"/>
      <c r="E94" s="309"/>
      <c r="F94" s="228"/>
      <c r="G94" s="310"/>
      <c r="H94" s="296" t="str">
        <f>IFERROR(VLOOKUP(C94,'CLASSIFICAÇÃO DE BOLSAS'!$C$14:$I$17,6,0),"")</f>
        <v/>
      </c>
      <c r="I94" s="297" t="str">
        <f t="shared" si="18"/>
        <v/>
      </c>
      <c r="J94" s="298" t="str">
        <f>IFERROR(IFERROR(((IFERROR(VLOOKUP(C94,'CLASSIFICAÇÃO DE BOLSAS'!C:I,7,0),""))/10)*D94,"")*1,"")</f>
        <v/>
      </c>
      <c r="K94" s="299"/>
      <c r="L94" s="314">
        <f t="shared" si="17"/>
        <v>0</v>
      </c>
    </row>
    <row r="95" spans="1:12" s="139" customFormat="1" ht="14.4" thickBot="1">
      <c r="A95" s="159"/>
      <c r="B95" s="160"/>
      <c r="C95" s="228"/>
      <c r="D95" s="294"/>
      <c r="E95" s="161"/>
      <c r="F95" s="228"/>
      <c r="G95" s="288"/>
      <c r="H95" s="296" t="str">
        <f>IFERROR(VLOOKUP(C95,'CLASSIFICAÇÃO DE BOLSAS'!$C$14:$I$17,6,0),"")</f>
        <v/>
      </c>
      <c r="I95" s="297" t="str">
        <f t="shared" si="18"/>
        <v/>
      </c>
      <c r="J95" s="298" t="str">
        <f>IFERROR(IFERROR(((IFERROR(VLOOKUP(C95,'CLASSIFICAÇÃO DE BOLSAS'!C:I,7,0),""))/10)*D95,"")*1,"")</f>
        <v/>
      </c>
      <c r="K95" s="299"/>
      <c r="L95" s="314">
        <f t="shared" si="17"/>
        <v>0</v>
      </c>
    </row>
    <row r="96" spans="1:12" s="139" customFormat="1" ht="14.4" thickBot="1">
      <c r="A96" s="162" t="s">
        <v>21</v>
      </c>
      <c r="B96" s="163"/>
      <c r="C96" s="163"/>
      <c r="D96" s="163"/>
      <c r="E96" s="164"/>
      <c r="F96" s="164"/>
      <c r="G96" s="289"/>
      <c r="H96" s="164"/>
      <c r="I96" s="164"/>
      <c r="J96" s="164"/>
      <c r="K96" s="164"/>
      <c r="L96" s="172">
        <f>SUM(L84:L95)</f>
        <v>0</v>
      </c>
    </row>
    <row r="97" spans="1:12" s="139" customFormat="1" ht="14.4" thickBot="1">
      <c r="A97" s="166"/>
      <c r="B97" s="166"/>
      <c r="C97" s="166"/>
      <c r="D97" s="166"/>
      <c r="E97" s="167"/>
      <c r="F97" s="167"/>
      <c r="G97" s="286"/>
      <c r="H97" s="167"/>
      <c r="I97" s="157"/>
      <c r="J97" s="167"/>
      <c r="K97" s="167"/>
      <c r="L97" s="169"/>
    </row>
    <row r="98" spans="1:12" s="139" customFormat="1" ht="18" thickBot="1">
      <c r="A98" s="148" t="s">
        <v>469</v>
      </c>
      <c r="B98" s="149"/>
      <c r="C98" s="149"/>
      <c r="D98" s="149"/>
      <c r="E98" s="149"/>
      <c r="F98" s="150"/>
      <c r="G98" s="150"/>
      <c r="H98" s="150"/>
      <c r="I98" s="150"/>
      <c r="J98" s="152"/>
      <c r="K98" s="152"/>
      <c r="L98" s="313"/>
    </row>
    <row r="99" spans="1:12" s="139" customFormat="1" ht="14.4" thickBot="1">
      <c r="A99" s="153" t="s">
        <v>6</v>
      </c>
      <c r="B99" s="154" t="s">
        <v>7</v>
      </c>
      <c r="C99" s="155" t="s">
        <v>8</v>
      </c>
      <c r="D99" s="154" t="s">
        <v>9</v>
      </c>
      <c r="E99" s="156" t="s">
        <v>10</v>
      </c>
      <c r="F99" s="155" t="s">
        <v>11</v>
      </c>
      <c r="G99" s="156" t="s">
        <v>12</v>
      </c>
      <c r="H99" s="154" t="s">
        <v>13</v>
      </c>
      <c r="I99" s="154" t="s">
        <v>537</v>
      </c>
      <c r="J99" s="155" t="s">
        <v>14</v>
      </c>
      <c r="K99" s="155" t="s">
        <v>538</v>
      </c>
      <c r="L99" s="155" t="s">
        <v>15</v>
      </c>
    </row>
    <row r="100" spans="1:12" s="139" customFormat="1">
      <c r="A100" s="293"/>
      <c r="B100" s="294"/>
      <c r="C100" s="228"/>
      <c r="D100" s="294"/>
      <c r="E100" s="228"/>
      <c r="F100" s="228"/>
      <c r="G100" s="295"/>
      <c r="H100" s="296" t="str">
        <f>IFERROR(VLOOKUP(C100,'CLASSIFICAÇÃO DE BOLSAS'!$C$36:$I$41,6,0),"")</f>
        <v/>
      </c>
      <c r="I100" s="297" t="str">
        <f t="shared" ref="I100:I105" si="19">IFERROR(K100/J100,"")</f>
        <v/>
      </c>
      <c r="J100" s="298" t="str">
        <f>IFERROR(IFERROR(((IFERROR(VLOOKUP(C100,'CLASSIFICAÇÃO DE BOLSAS'!C:I,7,0),""))/10)*D100,"")*1,"")</f>
        <v/>
      </c>
      <c r="K100" s="299"/>
      <c r="L100" s="314">
        <f>IFERROR(K100*G100,"")</f>
        <v>0</v>
      </c>
    </row>
    <row r="101" spans="1:12" s="139" customFormat="1">
      <c r="A101" s="300"/>
      <c r="B101" s="300"/>
      <c r="C101" s="228"/>
      <c r="D101" s="294"/>
      <c r="E101" s="301"/>
      <c r="F101" s="228"/>
      <c r="G101" s="302"/>
      <c r="H101" s="296" t="str">
        <f>IFERROR(VLOOKUP(C101,'CLASSIFICAÇÃO DE BOLSAS'!$C$36:$I$41,6,0),"")</f>
        <v/>
      </c>
      <c r="I101" s="297" t="str">
        <f t="shared" si="19"/>
        <v/>
      </c>
      <c r="J101" s="298" t="str">
        <f>IFERROR(IFERROR(((IFERROR(VLOOKUP(C101,'CLASSIFICAÇÃO DE BOLSAS'!C:I,7,0),""))/10)*D101,"")*1,"")</f>
        <v/>
      </c>
      <c r="K101" s="299"/>
      <c r="L101" s="314">
        <f t="shared" ref="L101:L111" si="20">IFERROR(K101*G101,"")</f>
        <v>0</v>
      </c>
    </row>
    <row r="102" spans="1:12" s="139" customFormat="1">
      <c r="A102" s="300"/>
      <c r="B102" s="300"/>
      <c r="C102" s="301"/>
      <c r="D102" s="300"/>
      <c r="E102" s="301"/>
      <c r="F102" s="301"/>
      <c r="G102" s="302"/>
      <c r="H102" s="296" t="str">
        <f>IFERROR(VLOOKUP(C102,'CLASSIFICAÇÃO DE BOLSAS'!$C$36:$I$41,6,0),"")</f>
        <v/>
      </c>
      <c r="I102" s="297" t="str">
        <f t="shared" si="19"/>
        <v/>
      </c>
      <c r="J102" s="298" t="str">
        <f>IFERROR(IFERROR(((IFERROR(VLOOKUP(C102,'CLASSIFICAÇÃO DE BOLSAS'!C:I,7,0),""))/10)*D102,"")*1,"")</f>
        <v/>
      </c>
      <c r="K102" s="299"/>
      <c r="L102" s="314">
        <f t="shared" si="20"/>
        <v>0</v>
      </c>
    </row>
    <row r="103" spans="1:12" s="139" customFormat="1">
      <c r="A103" s="300"/>
      <c r="B103" s="300"/>
      <c r="C103" s="301"/>
      <c r="D103" s="300"/>
      <c r="E103" s="301"/>
      <c r="F103" s="301"/>
      <c r="G103" s="302"/>
      <c r="H103" s="296" t="str">
        <f>IFERROR(VLOOKUP(C103,'CLASSIFICAÇÃO DE BOLSAS'!$C$36:$I$41,6,0),"")</f>
        <v/>
      </c>
      <c r="I103" s="297" t="str">
        <f t="shared" si="19"/>
        <v/>
      </c>
      <c r="J103" s="298" t="str">
        <f>IFERROR(IFERROR(((IFERROR(VLOOKUP(C103,'CLASSIFICAÇÃO DE BOLSAS'!C:I,7,0),""))/10)*D103,"")*1,"")</f>
        <v/>
      </c>
      <c r="K103" s="299"/>
      <c r="L103" s="314">
        <f t="shared" si="20"/>
        <v>0</v>
      </c>
    </row>
    <row r="104" spans="1:12" s="139" customFormat="1">
      <c r="A104" s="300"/>
      <c r="B104" s="300"/>
      <c r="C104" s="301"/>
      <c r="D104" s="300"/>
      <c r="E104" s="301"/>
      <c r="F104" s="301"/>
      <c r="G104" s="302"/>
      <c r="H104" s="296" t="str">
        <f>IFERROR(VLOOKUP(C104,'CLASSIFICAÇÃO DE BOLSAS'!$C$36:$I$41,6,0),"")</f>
        <v/>
      </c>
      <c r="I104" s="297" t="str">
        <f t="shared" si="19"/>
        <v/>
      </c>
      <c r="J104" s="298" t="str">
        <f>IFERROR(IFERROR(((IFERROR(VLOOKUP(C104,'CLASSIFICAÇÃO DE BOLSAS'!C:I,7,0),""))/10)*D104,"")*1,"")</f>
        <v/>
      </c>
      <c r="K104" s="299"/>
      <c r="L104" s="314">
        <f t="shared" si="20"/>
        <v>0</v>
      </c>
    </row>
    <row r="105" spans="1:12" s="139" customFormat="1">
      <c r="A105" s="185"/>
      <c r="B105" s="185"/>
      <c r="C105" s="301"/>
      <c r="D105" s="300"/>
      <c r="E105" s="186"/>
      <c r="F105" s="301"/>
      <c r="G105" s="287"/>
      <c r="H105" s="296" t="str">
        <f>IFERROR(VLOOKUP(C105,'CLASSIFICAÇÃO DE BOLSAS'!$C$36:$I$41,6,0),"")</f>
        <v/>
      </c>
      <c r="I105" s="297" t="str">
        <f t="shared" si="19"/>
        <v/>
      </c>
      <c r="J105" s="298" t="str">
        <f>IFERROR(IFERROR(((IFERROR(VLOOKUP(C105,'CLASSIFICAÇÃO DE BOLSAS'!C:I,7,0),""))/10)*D105,"")*1,"")</f>
        <v/>
      </c>
      <c r="K105" s="299"/>
      <c r="L105" s="314">
        <f t="shared" si="20"/>
        <v>0</v>
      </c>
    </row>
    <row r="106" spans="1:12" s="139" customFormat="1">
      <c r="A106" s="300"/>
      <c r="B106" s="300"/>
      <c r="C106" s="301"/>
      <c r="D106" s="300"/>
      <c r="E106" s="301"/>
      <c r="F106" s="301"/>
      <c r="G106" s="302"/>
      <c r="H106" s="296" t="str">
        <f>IFERROR(VLOOKUP(C106,'CLASSIFICAÇÃO DE BOLSAS'!$C$36:$I$41,6,0),"")</f>
        <v/>
      </c>
      <c r="I106" s="297" t="str">
        <f t="shared" ref="I106:I111" si="21">IFERROR(K106/J106,"")</f>
        <v/>
      </c>
      <c r="J106" s="298" t="str">
        <f>IFERROR(IFERROR(((IFERROR(VLOOKUP(C106,'CLASSIFICAÇÃO DE BOLSAS'!C:I,7,0),""))/10)*D106,"")*1,"")</f>
        <v/>
      </c>
      <c r="K106" s="299"/>
      <c r="L106" s="314">
        <f t="shared" si="20"/>
        <v>0</v>
      </c>
    </row>
    <row r="107" spans="1:12" s="139" customFormat="1">
      <c r="A107" s="300"/>
      <c r="B107" s="300"/>
      <c r="C107" s="301"/>
      <c r="D107" s="300"/>
      <c r="E107" s="301"/>
      <c r="F107" s="301"/>
      <c r="G107" s="302"/>
      <c r="H107" s="296" t="str">
        <f>IFERROR(VLOOKUP(C107,'CLASSIFICAÇÃO DE BOLSAS'!$C$36:$I$41,6,0),"")</f>
        <v/>
      </c>
      <c r="I107" s="297" t="str">
        <f t="shared" si="21"/>
        <v/>
      </c>
      <c r="J107" s="298" t="str">
        <f>IFERROR(IFERROR(((IFERROR(VLOOKUP(C107,'CLASSIFICAÇÃO DE BOLSAS'!C:I,7,0),""))/10)*D107,"")*1,"")</f>
        <v/>
      </c>
      <c r="K107" s="299"/>
      <c r="L107" s="314">
        <f t="shared" si="20"/>
        <v>0</v>
      </c>
    </row>
    <row r="108" spans="1:12" s="139" customFormat="1">
      <c r="A108" s="300"/>
      <c r="B108" s="300"/>
      <c r="C108" s="301"/>
      <c r="D108" s="300"/>
      <c r="E108" s="301"/>
      <c r="F108" s="301"/>
      <c r="G108" s="302"/>
      <c r="H108" s="296" t="str">
        <f>IFERROR(VLOOKUP(C108,'CLASSIFICAÇÃO DE BOLSAS'!$C$36:$I$41,6,0),"")</f>
        <v/>
      </c>
      <c r="I108" s="297" t="str">
        <f t="shared" si="21"/>
        <v/>
      </c>
      <c r="J108" s="298" t="str">
        <f>IFERROR(IFERROR(((IFERROR(VLOOKUP(C108,'CLASSIFICAÇÃO DE BOLSAS'!C:I,7,0),""))/10)*D108,"")*1,"")</f>
        <v/>
      </c>
      <c r="K108" s="299"/>
      <c r="L108" s="314">
        <f t="shared" si="20"/>
        <v>0</v>
      </c>
    </row>
    <row r="109" spans="1:12" s="139" customFormat="1">
      <c r="A109" s="300"/>
      <c r="B109" s="300"/>
      <c r="C109" s="301"/>
      <c r="D109" s="300"/>
      <c r="E109" s="301"/>
      <c r="F109" s="301"/>
      <c r="G109" s="302"/>
      <c r="H109" s="296" t="str">
        <f>IFERROR(VLOOKUP(C109,'CLASSIFICAÇÃO DE BOLSAS'!$C$36:$I$41,6,0),"")</f>
        <v/>
      </c>
      <c r="I109" s="297" t="str">
        <f t="shared" si="21"/>
        <v/>
      </c>
      <c r="J109" s="298" t="str">
        <f>IFERROR(IFERROR(((IFERROR(VLOOKUP(C109,'CLASSIFICAÇÃO DE BOLSAS'!C:I,7,0),""))/10)*D109,"")*1,"")</f>
        <v/>
      </c>
      <c r="K109" s="299"/>
      <c r="L109" s="314">
        <f t="shared" si="20"/>
        <v>0</v>
      </c>
    </row>
    <row r="110" spans="1:12" s="139" customFormat="1">
      <c r="A110" s="300"/>
      <c r="B110" s="300"/>
      <c r="C110" s="301"/>
      <c r="D110" s="300"/>
      <c r="E110" s="301"/>
      <c r="F110" s="301"/>
      <c r="G110" s="302"/>
      <c r="H110" s="296" t="str">
        <f>IFERROR(VLOOKUP(C110,'CLASSIFICAÇÃO DE BOLSAS'!$C$36:$I$41,6,0),"")</f>
        <v/>
      </c>
      <c r="I110" s="297" t="str">
        <f t="shared" si="21"/>
        <v/>
      </c>
      <c r="J110" s="298" t="str">
        <f>IFERROR(IFERROR(((IFERROR(VLOOKUP(C110,'CLASSIFICAÇÃO DE BOLSAS'!C:I,7,0),""))/10)*D110,"")*1,"")</f>
        <v/>
      </c>
      <c r="K110" s="299"/>
      <c r="L110" s="314">
        <f t="shared" si="20"/>
        <v>0</v>
      </c>
    </row>
    <row r="111" spans="1:12" s="139" customFormat="1" ht="14.4" thickBot="1">
      <c r="A111" s="159"/>
      <c r="B111" s="160"/>
      <c r="C111" s="228"/>
      <c r="D111" s="294"/>
      <c r="E111" s="161"/>
      <c r="F111" s="228"/>
      <c r="G111" s="288"/>
      <c r="H111" s="296" t="str">
        <f>IFERROR(VLOOKUP(C111,'CLASSIFICAÇÃO DE BOLSAS'!$C$36:$I$41,6,0),"")</f>
        <v/>
      </c>
      <c r="I111" s="297" t="str">
        <f t="shared" si="21"/>
        <v/>
      </c>
      <c r="J111" s="298" t="str">
        <f>IFERROR(IFERROR(((IFERROR(VLOOKUP(C111,'CLASSIFICAÇÃO DE BOLSAS'!C:I,7,0),""))/10)*D111,"")*1,"")</f>
        <v/>
      </c>
      <c r="K111" s="299"/>
      <c r="L111" s="314">
        <f t="shared" si="20"/>
        <v>0</v>
      </c>
    </row>
    <row r="112" spans="1:12" s="139" customFormat="1" ht="14.4" thickBot="1">
      <c r="A112" s="162" t="s">
        <v>21</v>
      </c>
      <c r="B112" s="163"/>
      <c r="C112" s="163"/>
      <c r="D112" s="163"/>
      <c r="E112" s="164"/>
      <c r="F112" s="164"/>
      <c r="G112" s="289"/>
      <c r="H112" s="164"/>
      <c r="I112" s="164"/>
      <c r="J112" s="164"/>
      <c r="K112" s="164"/>
      <c r="L112" s="172">
        <f>SUM(L100:L111)</f>
        <v>0</v>
      </c>
    </row>
    <row r="113" spans="1:12" s="139" customFormat="1" ht="14.4" thickBot="1">
      <c r="A113" s="166"/>
      <c r="B113" s="166"/>
      <c r="C113" s="166"/>
      <c r="D113" s="166"/>
      <c r="E113" s="167"/>
      <c r="F113" s="167"/>
      <c r="G113" s="286"/>
      <c r="H113" s="167"/>
      <c r="I113" s="157"/>
      <c r="J113" s="167"/>
      <c r="K113" s="167"/>
      <c r="L113" s="169"/>
    </row>
    <row r="114" spans="1:12" s="139" customFormat="1" ht="18" thickBot="1">
      <c r="A114" s="148" t="s">
        <v>470</v>
      </c>
      <c r="B114" s="149"/>
      <c r="C114" s="149"/>
      <c r="D114" s="149"/>
      <c r="E114" s="149"/>
      <c r="F114" s="150"/>
      <c r="G114" s="150"/>
      <c r="H114" s="150"/>
      <c r="I114" s="150"/>
      <c r="J114" s="152"/>
      <c r="K114" s="152"/>
      <c r="L114" s="313"/>
    </row>
    <row r="115" spans="1:12" s="139" customFormat="1" ht="14.4" thickBot="1">
      <c r="A115" s="153" t="s">
        <v>6</v>
      </c>
      <c r="B115" s="154" t="s">
        <v>7</v>
      </c>
      <c r="C115" s="155" t="s">
        <v>8</v>
      </c>
      <c r="D115" s="154" t="s">
        <v>9</v>
      </c>
      <c r="E115" s="156" t="s">
        <v>10</v>
      </c>
      <c r="F115" s="155" t="s">
        <v>11</v>
      </c>
      <c r="G115" s="156" t="s">
        <v>12</v>
      </c>
      <c r="H115" s="154" t="s">
        <v>13</v>
      </c>
      <c r="I115" s="154" t="s">
        <v>537</v>
      </c>
      <c r="J115" s="155" t="s">
        <v>14</v>
      </c>
      <c r="K115" s="155" t="s">
        <v>538</v>
      </c>
      <c r="L115" s="155" t="s">
        <v>15</v>
      </c>
    </row>
    <row r="116" spans="1:12" s="139" customFormat="1">
      <c r="A116" s="293"/>
      <c r="B116" s="294"/>
      <c r="C116" s="228"/>
      <c r="D116" s="294"/>
      <c r="E116" s="228"/>
      <c r="F116" s="228"/>
      <c r="G116" s="295"/>
      <c r="H116" s="296" t="str">
        <f>IFERROR(VLOOKUP(C116,'CLASSIFICAÇÃO DE BOLSAS'!$C$2:$I$7,6,0),"")</f>
        <v/>
      </c>
      <c r="I116" s="297" t="str">
        <f t="shared" ref="I116:I121" si="22">IFERROR(K116/J116,"")</f>
        <v/>
      </c>
      <c r="J116" s="298" t="str">
        <f>IFERROR(IFERROR(((IFERROR(VLOOKUP(C116,'CLASSIFICAÇÃO DE BOLSAS'!C:I,7,0),""))/10)*D116,"")*1,"")</f>
        <v/>
      </c>
      <c r="K116" s="299"/>
      <c r="L116" s="314">
        <f>IFERROR(K116*G116,"")</f>
        <v>0</v>
      </c>
    </row>
    <row r="117" spans="1:12" s="139" customFormat="1">
      <c r="A117" s="300"/>
      <c r="B117" s="300"/>
      <c r="C117" s="301"/>
      <c r="D117" s="300"/>
      <c r="E117" s="301"/>
      <c r="F117" s="301"/>
      <c r="G117" s="302"/>
      <c r="H117" s="296" t="str">
        <f>IFERROR(VLOOKUP(C117,'CLASSIFICAÇÃO DE BOLSAS'!$C$2:$I$7,6,0),"")</f>
        <v/>
      </c>
      <c r="I117" s="297" t="str">
        <f t="shared" si="22"/>
        <v/>
      </c>
      <c r="J117" s="298" t="str">
        <f>IFERROR(IFERROR(((IFERROR(VLOOKUP(C117,'CLASSIFICAÇÃO DE BOLSAS'!C:I,7,0),""))/10)*D117,"")*1,"")</f>
        <v/>
      </c>
      <c r="K117" s="299"/>
      <c r="L117" s="314">
        <f t="shared" ref="L117:L127" si="23">IFERROR(K117*G117,"")</f>
        <v>0</v>
      </c>
    </row>
    <row r="118" spans="1:12" s="139" customFormat="1">
      <c r="A118" s="300"/>
      <c r="B118" s="300"/>
      <c r="C118" s="301"/>
      <c r="D118" s="300"/>
      <c r="E118" s="301"/>
      <c r="F118" s="301"/>
      <c r="G118" s="302"/>
      <c r="H118" s="296" t="str">
        <f>IFERROR(VLOOKUP(C118,'CLASSIFICAÇÃO DE BOLSAS'!$C$2:$I$7,6,0),"")</f>
        <v/>
      </c>
      <c r="I118" s="297" t="str">
        <f t="shared" si="22"/>
        <v/>
      </c>
      <c r="J118" s="298" t="str">
        <f>IFERROR(IFERROR(((IFERROR(VLOOKUP(C118,'CLASSIFICAÇÃO DE BOLSAS'!C:I,7,0),""))/10)*D118,"")*1,"")</f>
        <v/>
      </c>
      <c r="K118" s="299"/>
      <c r="L118" s="314">
        <f t="shared" si="23"/>
        <v>0</v>
      </c>
    </row>
    <row r="119" spans="1:12" s="139" customFormat="1">
      <c r="A119" s="300"/>
      <c r="B119" s="300"/>
      <c r="C119" s="301"/>
      <c r="D119" s="300"/>
      <c r="E119" s="301"/>
      <c r="F119" s="301"/>
      <c r="G119" s="302"/>
      <c r="H119" s="296" t="str">
        <f>IFERROR(VLOOKUP(C119,'CLASSIFICAÇÃO DE BOLSAS'!$C$2:$I$7,6,0),"")</f>
        <v/>
      </c>
      <c r="I119" s="297" t="str">
        <f t="shared" si="22"/>
        <v/>
      </c>
      <c r="J119" s="298" t="str">
        <f>IFERROR(IFERROR(((IFERROR(VLOOKUP(C119,'CLASSIFICAÇÃO DE BOLSAS'!C:I,7,0),""))/10)*D119,"")*1,"")</f>
        <v/>
      </c>
      <c r="K119" s="299"/>
      <c r="L119" s="314">
        <f t="shared" si="23"/>
        <v>0</v>
      </c>
    </row>
    <row r="120" spans="1:12" s="139" customFormat="1">
      <c r="A120" s="300"/>
      <c r="B120" s="300"/>
      <c r="C120" s="301"/>
      <c r="D120" s="300"/>
      <c r="E120" s="301"/>
      <c r="F120" s="301"/>
      <c r="G120" s="302"/>
      <c r="H120" s="296" t="str">
        <f>IFERROR(VLOOKUP(C120,'CLASSIFICAÇÃO DE BOLSAS'!$C$2:$I$7,6,0),"")</f>
        <v/>
      </c>
      <c r="I120" s="297" t="str">
        <f t="shared" si="22"/>
        <v/>
      </c>
      <c r="J120" s="298" t="str">
        <f>IFERROR(IFERROR(((IFERROR(VLOOKUP(C120,'CLASSIFICAÇÃO DE BOLSAS'!C:I,7,0),""))/10)*D120,"")*1,"")</f>
        <v/>
      </c>
      <c r="K120" s="299"/>
      <c r="L120" s="314">
        <f t="shared" si="23"/>
        <v>0</v>
      </c>
    </row>
    <row r="121" spans="1:12" s="139" customFormat="1">
      <c r="A121" s="185"/>
      <c r="B121" s="185"/>
      <c r="C121" s="301"/>
      <c r="D121" s="300"/>
      <c r="E121" s="186"/>
      <c r="F121" s="301"/>
      <c r="G121" s="287"/>
      <c r="H121" s="296" t="str">
        <f>IFERROR(VLOOKUP(C121,'CLASSIFICAÇÃO DE BOLSAS'!$C$2:$I$7,6,0),"")</f>
        <v/>
      </c>
      <c r="I121" s="297" t="str">
        <f t="shared" si="22"/>
        <v/>
      </c>
      <c r="J121" s="298" t="str">
        <f>IFERROR(IFERROR(((IFERROR(VLOOKUP(C121,'CLASSIFICAÇÃO DE BOLSAS'!C:I,7,0),""))/10)*D121,"")*1,"")</f>
        <v/>
      </c>
      <c r="K121" s="299"/>
      <c r="L121" s="314">
        <f t="shared" si="23"/>
        <v>0</v>
      </c>
    </row>
    <row r="122" spans="1:12" s="139" customFormat="1">
      <c r="A122" s="300"/>
      <c r="B122" s="300"/>
      <c r="C122" s="301"/>
      <c r="D122" s="300"/>
      <c r="E122" s="301"/>
      <c r="F122" s="301"/>
      <c r="G122" s="302"/>
      <c r="H122" s="296" t="str">
        <f>IFERROR(VLOOKUP(C122,'CLASSIFICAÇÃO DE BOLSAS'!$C$2:$I$7,6,0),"")</f>
        <v/>
      </c>
      <c r="I122" s="297" t="str">
        <f t="shared" ref="I122:I127" si="24">IFERROR(K122/J122,"")</f>
        <v/>
      </c>
      <c r="J122" s="298" t="str">
        <f>IFERROR(IFERROR(((IFERROR(VLOOKUP(C122,'CLASSIFICAÇÃO DE BOLSAS'!C:I,7,0),""))/10)*D122,"")*1,"")</f>
        <v/>
      </c>
      <c r="K122" s="299"/>
      <c r="L122" s="314">
        <f t="shared" si="23"/>
        <v>0</v>
      </c>
    </row>
    <row r="123" spans="1:12" s="139" customFormat="1">
      <c r="A123" s="300"/>
      <c r="B123" s="300"/>
      <c r="C123" s="301"/>
      <c r="D123" s="300"/>
      <c r="E123" s="301"/>
      <c r="F123" s="301"/>
      <c r="G123" s="302"/>
      <c r="H123" s="296" t="str">
        <f>IFERROR(VLOOKUP(C123,'CLASSIFICAÇÃO DE BOLSAS'!$C$2:$I$7,6,0),"")</f>
        <v/>
      </c>
      <c r="I123" s="297" t="str">
        <f t="shared" si="24"/>
        <v/>
      </c>
      <c r="J123" s="298" t="str">
        <f>IFERROR(IFERROR(((IFERROR(VLOOKUP(C123,'CLASSIFICAÇÃO DE BOLSAS'!C:I,7,0),""))/10)*D123,"")*1,"")</f>
        <v/>
      </c>
      <c r="K123" s="299"/>
      <c r="L123" s="314">
        <f t="shared" si="23"/>
        <v>0</v>
      </c>
    </row>
    <row r="124" spans="1:12" s="139" customFormat="1">
      <c r="A124" s="300"/>
      <c r="B124" s="300"/>
      <c r="C124" s="301"/>
      <c r="D124" s="300"/>
      <c r="E124" s="301"/>
      <c r="F124" s="301"/>
      <c r="G124" s="302"/>
      <c r="H124" s="296" t="str">
        <f>IFERROR(VLOOKUP(C124,'CLASSIFICAÇÃO DE BOLSAS'!$C$2:$I$7,6,0),"")</f>
        <v/>
      </c>
      <c r="I124" s="297" t="str">
        <f t="shared" si="24"/>
        <v/>
      </c>
      <c r="J124" s="298" t="str">
        <f>IFERROR(IFERROR(((IFERROR(VLOOKUP(C124,'CLASSIFICAÇÃO DE BOLSAS'!C:I,7,0),""))/10)*D124,"")*1,"")</f>
        <v/>
      </c>
      <c r="K124" s="299"/>
      <c r="L124" s="314">
        <f t="shared" si="23"/>
        <v>0</v>
      </c>
    </row>
    <row r="125" spans="1:12" s="139" customFormat="1">
      <c r="A125" s="300"/>
      <c r="B125" s="300"/>
      <c r="C125" s="301"/>
      <c r="D125" s="300"/>
      <c r="E125" s="301"/>
      <c r="F125" s="301"/>
      <c r="G125" s="302"/>
      <c r="H125" s="296" t="str">
        <f>IFERROR(VLOOKUP(C125,'CLASSIFICAÇÃO DE BOLSAS'!$C$2:$I$7,6,0),"")</f>
        <v/>
      </c>
      <c r="I125" s="297" t="str">
        <f t="shared" si="24"/>
        <v/>
      </c>
      <c r="J125" s="298" t="str">
        <f>IFERROR(IFERROR(((IFERROR(VLOOKUP(C125,'CLASSIFICAÇÃO DE BOLSAS'!C:I,7,0),""))/10)*D125,"")*1,"")</f>
        <v/>
      </c>
      <c r="K125" s="299"/>
      <c r="L125" s="314">
        <f t="shared" si="23"/>
        <v>0</v>
      </c>
    </row>
    <row r="126" spans="1:12" s="139" customFormat="1">
      <c r="A126" s="307"/>
      <c r="B126" s="308"/>
      <c r="C126" s="228"/>
      <c r="D126" s="294"/>
      <c r="E126" s="309"/>
      <c r="F126" s="228"/>
      <c r="G126" s="310"/>
      <c r="H126" s="296" t="str">
        <f>IFERROR(VLOOKUP(C126,'CLASSIFICAÇÃO DE BOLSAS'!$C$2:$I$7,6,0),"")</f>
        <v/>
      </c>
      <c r="I126" s="297" t="str">
        <f t="shared" si="24"/>
        <v/>
      </c>
      <c r="J126" s="298" t="str">
        <f>IFERROR(IFERROR(((IFERROR(VLOOKUP(C126,'CLASSIFICAÇÃO DE BOLSAS'!C:I,7,0),""))/10)*D126,"")*1,"")</f>
        <v/>
      </c>
      <c r="K126" s="299"/>
      <c r="L126" s="314">
        <f t="shared" si="23"/>
        <v>0</v>
      </c>
    </row>
    <row r="127" spans="1:12" s="139" customFormat="1" ht="14.4" thickBot="1">
      <c r="A127" s="159"/>
      <c r="B127" s="160"/>
      <c r="C127" s="228"/>
      <c r="D127" s="294"/>
      <c r="E127" s="161"/>
      <c r="F127" s="228"/>
      <c r="G127" s="288"/>
      <c r="H127" s="296" t="str">
        <f>IFERROR(VLOOKUP(C127,'CLASSIFICAÇÃO DE BOLSAS'!$C$2:$I$7,6,0),"")</f>
        <v/>
      </c>
      <c r="I127" s="297" t="str">
        <f t="shared" si="24"/>
        <v/>
      </c>
      <c r="J127" s="298" t="str">
        <f>IFERROR(IFERROR(((IFERROR(VLOOKUP(C127,'CLASSIFICAÇÃO DE BOLSAS'!C:I,7,0),""))/10)*D127,"")*1,"")</f>
        <v/>
      </c>
      <c r="K127" s="299"/>
      <c r="L127" s="314">
        <f t="shared" si="23"/>
        <v>0</v>
      </c>
    </row>
    <row r="128" spans="1:12" s="139" customFormat="1" ht="14.4" thickBot="1">
      <c r="A128" s="162" t="s">
        <v>21</v>
      </c>
      <c r="B128" s="163"/>
      <c r="C128" s="163"/>
      <c r="D128" s="163"/>
      <c r="E128" s="164"/>
      <c r="F128" s="164"/>
      <c r="G128" s="289"/>
      <c r="H128" s="164"/>
      <c r="I128" s="165"/>
      <c r="J128" s="164"/>
      <c r="K128" s="164"/>
      <c r="L128" s="172">
        <f>SUM(L116:L127)</f>
        <v>0</v>
      </c>
    </row>
    <row r="129" spans="1:12" s="139" customFormat="1">
      <c r="A129" s="166"/>
      <c r="B129" s="166"/>
      <c r="C129" s="166"/>
      <c r="D129" s="166"/>
      <c r="E129" s="167"/>
      <c r="F129" s="167"/>
      <c r="G129" s="286"/>
      <c r="H129" s="167"/>
      <c r="I129" s="168"/>
      <c r="J129" s="167"/>
      <c r="K129" s="167"/>
      <c r="L129" s="169"/>
    </row>
    <row r="130" spans="1:12" s="139" customFormat="1" hidden="1">
      <c r="A130" s="166"/>
      <c r="B130" s="166"/>
      <c r="C130" s="166"/>
      <c r="D130" s="166"/>
      <c r="E130" s="167"/>
      <c r="F130" s="167"/>
      <c r="G130" s="286"/>
      <c r="H130" s="167"/>
      <c r="I130" s="168"/>
      <c r="J130" s="167"/>
      <c r="K130" s="167"/>
      <c r="L130" s="169"/>
    </row>
    <row r="131" spans="1:12" s="139" customFormat="1" hidden="1">
      <c r="A131" s="166"/>
      <c r="B131" s="166"/>
      <c r="C131" s="166"/>
      <c r="D131" s="166"/>
      <c r="E131" s="167"/>
      <c r="F131" s="167"/>
      <c r="G131" s="286"/>
      <c r="H131" s="167"/>
      <c r="I131" s="168"/>
      <c r="J131" s="167"/>
      <c r="K131" s="167"/>
      <c r="L131" s="169"/>
    </row>
    <row r="132" spans="1:12" s="139" customFormat="1" hidden="1">
      <c r="A132" s="166"/>
      <c r="B132" s="166"/>
      <c r="C132" s="166"/>
      <c r="D132" s="166"/>
      <c r="E132" s="167"/>
      <c r="F132" s="167"/>
      <c r="G132" s="286"/>
      <c r="H132" s="167"/>
      <c r="I132" s="168"/>
      <c r="J132" s="167"/>
      <c r="K132" s="167"/>
      <c r="L132" s="169"/>
    </row>
    <row r="133" spans="1:12" s="139" customFormat="1" hidden="1">
      <c r="A133" s="166"/>
      <c r="B133" s="166"/>
      <c r="C133" s="166"/>
      <c r="D133" s="166"/>
      <c r="E133" s="167"/>
      <c r="F133" s="167"/>
      <c r="G133" s="286"/>
      <c r="H133" s="167"/>
      <c r="I133" s="168"/>
      <c r="J133" s="167"/>
      <c r="K133" s="167"/>
      <c r="L133" s="169"/>
    </row>
    <row r="134" spans="1:12" s="139" customFormat="1" hidden="1">
      <c r="A134" s="166"/>
      <c r="B134" s="166"/>
      <c r="C134" s="166"/>
      <c r="D134" s="166"/>
      <c r="E134" s="167"/>
      <c r="F134" s="167"/>
      <c r="G134" s="286"/>
      <c r="H134" s="167"/>
      <c r="I134" s="168"/>
      <c r="J134" s="167"/>
      <c r="K134" s="167"/>
      <c r="L134" s="169"/>
    </row>
    <row r="135" spans="1:12" s="139" customFormat="1" hidden="1">
      <c r="A135" s="166"/>
      <c r="B135" s="166"/>
      <c r="C135" s="166"/>
      <c r="D135" s="166"/>
      <c r="E135" s="167"/>
      <c r="F135" s="167"/>
      <c r="G135" s="286"/>
      <c r="H135" s="167"/>
      <c r="I135" s="168"/>
      <c r="J135" s="167"/>
      <c r="K135" s="167"/>
      <c r="L135" s="169"/>
    </row>
    <row r="136" spans="1:12" s="139" customFormat="1" hidden="1">
      <c r="A136" s="166"/>
      <c r="B136" s="166"/>
      <c r="C136" s="166"/>
      <c r="D136" s="166"/>
      <c r="E136" s="167"/>
      <c r="F136" s="167"/>
      <c r="G136" s="286"/>
      <c r="H136" s="167"/>
      <c r="I136" s="168"/>
      <c r="J136" s="167"/>
      <c r="K136" s="167"/>
      <c r="L136" s="169"/>
    </row>
    <row r="137" spans="1:12" s="139" customFormat="1" hidden="1">
      <c r="A137" s="166"/>
      <c r="B137" s="166"/>
      <c r="C137" s="166"/>
      <c r="D137" s="166"/>
      <c r="E137" s="167"/>
      <c r="F137" s="167"/>
      <c r="G137" s="286"/>
      <c r="H137" s="167"/>
      <c r="I137" s="168"/>
      <c r="J137" s="167"/>
      <c r="K137" s="167"/>
      <c r="L137" s="169"/>
    </row>
    <row r="138" spans="1:12" s="139" customFormat="1" hidden="1">
      <c r="A138" s="166"/>
      <c r="B138" s="166"/>
      <c r="C138" s="166"/>
      <c r="D138" s="166"/>
      <c r="E138" s="167"/>
      <c r="F138" s="167"/>
      <c r="G138" s="286"/>
      <c r="H138" s="167"/>
      <c r="I138" s="168"/>
      <c r="J138" s="167"/>
      <c r="K138" s="167"/>
      <c r="L138" s="169"/>
    </row>
    <row r="139" spans="1:12" s="139" customFormat="1" hidden="1">
      <c r="A139" s="166"/>
      <c r="B139" s="166"/>
      <c r="C139" s="166"/>
      <c r="D139" s="166"/>
      <c r="E139" s="167"/>
      <c r="F139" s="167"/>
      <c r="G139" s="286"/>
      <c r="H139" s="167"/>
      <c r="I139" s="168"/>
      <c r="J139" s="167"/>
      <c r="K139" s="167"/>
      <c r="L139" s="169"/>
    </row>
    <row r="140" spans="1:12" s="139" customFormat="1" hidden="1">
      <c r="A140" s="166"/>
      <c r="B140" s="166"/>
      <c r="C140" s="166"/>
      <c r="D140" s="166"/>
      <c r="E140" s="167"/>
      <c r="F140" s="167"/>
      <c r="G140" s="286"/>
      <c r="H140" s="167"/>
      <c r="I140" s="168"/>
      <c r="J140" s="167"/>
      <c r="K140" s="167"/>
      <c r="L140" s="169"/>
    </row>
    <row r="141" spans="1:12" s="139" customFormat="1" hidden="1">
      <c r="A141" s="166"/>
      <c r="B141" s="166"/>
      <c r="C141" s="166"/>
      <c r="D141" s="166"/>
      <c r="E141" s="167"/>
      <c r="F141" s="167"/>
      <c r="G141" s="286"/>
      <c r="H141" s="167"/>
      <c r="I141" s="168"/>
      <c r="J141" s="167"/>
      <c r="K141" s="167"/>
      <c r="L141" s="169"/>
    </row>
    <row r="142" spans="1:12" s="139" customFormat="1" hidden="1">
      <c r="A142" s="166"/>
      <c r="B142" s="166"/>
      <c r="C142" s="166"/>
      <c r="D142" s="166"/>
      <c r="E142" s="167"/>
      <c r="F142" s="167"/>
      <c r="G142" s="286"/>
      <c r="H142" s="167"/>
      <c r="I142" s="168"/>
      <c r="J142" s="167"/>
      <c r="K142" s="167"/>
      <c r="L142" s="169"/>
    </row>
    <row r="143" spans="1:12" s="139" customFormat="1" hidden="1">
      <c r="A143" s="166"/>
      <c r="B143" s="166"/>
      <c r="C143" s="166"/>
      <c r="D143" s="166"/>
      <c r="E143" s="167"/>
      <c r="F143" s="167"/>
      <c r="G143" s="286"/>
      <c r="H143" s="167"/>
      <c r="I143" s="168"/>
      <c r="J143" s="167"/>
      <c r="K143" s="167"/>
      <c r="L143" s="169"/>
    </row>
    <row r="144" spans="1:12" s="139" customFormat="1" hidden="1">
      <c r="A144" s="166"/>
      <c r="B144" s="166"/>
      <c r="C144" s="166"/>
      <c r="D144" s="166"/>
      <c r="E144" s="169"/>
      <c r="I144" s="140"/>
      <c r="J144" s="141"/>
      <c r="K144" s="141"/>
      <c r="L144" s="311"/>
    </row>
    <row r="148" spans="9:12"/>
    <row r="149" spans="9:12"/>
    <row r="150" spans="9:12"/>
    <row r="152" spans="9:12" s="139" customFormat="1" hidden="1">
      <c r="I152" s="140"/>
      <c r="J152" s="141"/>
      <c r="K152" s="141"/>
      <c r="L152" s="311"/>
    </row>
    <row r="157" spans="9:12"/>
    <row r="158" spans="9:12"/>
    <row r="159" spans="9:12" s="139" customFormat="1" hidden="1">
      <c r="I159" s="140"/>
      <c r="J159" s="141"/>
      <c r="K159" s="141"/>
      <c r="L159" s="311"/>
    </row>
    <row r="161" spans="9:12"/>
    <row r="162" spans="9:12"/>
    <row r="163" spans="9:12"/>
    <row r="164" spans="9:12"/>
    <row r="165" spans="9:12"/>
    <row r="166" spans="9:12" s="139" customFormat="1" hidden="1">
      <c r="I166" s="140"/>
      <c r="J166" s="141"/>
      <c r="K166" s="141"/>
      <c r="L166" s="311"/>
    </row>
    <row r="167" spans="9:12"/>
    <row r="168" spans="9:12"/>
    <row r="169" spans="9:12"/>
    <row r="170" spans="9:12"/>
    <row r="171" spans="9:12"/>
    <row r="172" spans="9:12"/>
    <row r="173" spans="9:12" s="139" customFormat="1" hidden="1">
      <c r="I173" s="140"/>
      <c r="J173" s="141"/>
      <c r="K173" s="141"/>
      <c r="L173" s="311"/>
    </row>
    <row r="174" spans="9:12"/>
    <row r="175" spans="9:12"/>
    <row r="176" spans="9:12"/>
    <row r="177" spans="9:12"/>
    <row r="178" spans="9:12"/>
    <row r="179" spans="9:12"/>
    <row r="180" spans="9:12" s="139" customFormat="1" hidden="1">
      <c r="I180" s="140"/>
      <c r="J180" s="141"/>
      <c r="K180" s="141"/>
      <c r="L180" s="311"/>
    </row>
    <row r="181" spans="9:12"/>
    <row r="182" spans="9:12"/>
    <row r="183" spans="9:12"/>
    <row r="184" spans="9:12"/>
    <row r="185" spans="9:12"/>
    <row r="186" spans="9:12"/>
    <row r="187" spans="9:12"/>
    <row r="188" spans="9:12"/>
    <row r="189" spans="9:12"/>
    <row r="190" spans="9:12"/>
    <row r="191" spans="9:12"/>
    <row r="192" spans="9:12"/>
    <row r="193" spans="9:12"/>
    <row r="194" spans="9:12"/>
    <row r="195" spans="9:12"/>
    <row r="196" spans="9:12"/>
    <row r="197" spans="9:12" s="139" customFormat="1" hidden="1">
      <c r="I197" s="140"/>
      <c r="J197" s="141"/>
      <c r="K197" s="141"/>
      <c r="L197" s="311"/>
    </row>
    <row r="198" spans="9:12"/>
    <row r="199" spans="9:12"/>
    <row r="200" spans="9:12"/>
    <row r="201" spans="9:12"/>
    <row r="202" spans="9:12"/>
    <row r="203" spans="9:12"/>
    <row r="204" spans="9:12"/>
    <row r="205" spans="9:12" s="139" customFormat="1" hidden="1">
      <c r="I205" s="140"/>
      <c r="J205" s="141"/>
      <c r="K205" s="141"/>
      <c r="L205" s="311"/>
    </row>
    <row r="206" spans="9:12" s="139" customFormat="1" hidden="1">
      <c r="I206" s="140"/>
      <c r="J206" s="141"/>
      <c r="K206" s="141"/>
      <c r="L206" s="311"/>
    </row>
    <row r="207" spans="9:12" s="139" customFormat="1" hidden="1">
      <c r="I207" s="140"/>
      <c r="J207" s="141"/>
      <c r="K207" s="141"/>
      <c r="L207" s="311"/>
    </row>
    <row r="208" spans="9:12" s="139" customFormat="1" hidden="1">
      <c r="I208" s="140"/>
      <c r="J208" s="141"/>
      <c r="K208" s="141"/>
      <c r="L208" s="311"/>
    </row>
    <row r="209" spans="9:12" s="139" customFormat="1" hidden="1">
      <c r="I209" s="140"/>
      <c r="J209" s="141"/>
      <c r="K209" s="141"/>
      <c r="L209" s="311"/>
    </row>
    <row r="210" spans="9:12" s="139" customFormat="1" hidden="1">
      <c r="I210" s="140"/>
      <c r="J210" s="141"/>
      <c r="K210" s="141"/>
      <c r="L210" s="311"/>
    </row>
    <row r="211" spans="9:12" s="139" customFormat="1" hidden="1">
      <c r="I211" s="140"/>
      <c r="J211" s="141"/>
      <c r="K211" s="141"/>
      <c r="L211" s="311"/>
    </row>
    <row r="212" spans="9:12" s="139" customFormat="1" hidden="1">
      <c r="I212" s="140"/>
      <c r="J212" s="141"/>
      <c r="K212" s="141"/>
      <c r="L212" s="311"/>
    </row>
    <row r="213" spans="9:12" s="139" customFormat="1" hidden="1">
      <c r="I213" s="140"/>
      <c r="J213" s="141"/>
      <c r="K213" s="141"/>
      <c r="L213" s="311"/>
    </row>
    <row r="214" spans="9:12" s="139" customFormat="1" hidden="1">
      <c r="I214" s="140"/>
      <c r="J214" s="141"/>
      <c r="K214" s="141"/>
      <c r="L214" s="311"/>
    </row>
    <row r="215" spans="9:12" s="139" customFormat="1" hidden="1">
      <c r="I215" s="140"/>
      <c r="J215" s="141"/>
      <c r="K215" s="141"/>
      <c r="L215" s="311"/>
    </row>
    <row r="216" spans="9:12" s="139" customFormat="1" hidden="1">
      <c r="I216" s="140"/>
      <c r="J216" s="141"/>
      <c r="K216" s="141"/>
      <c r="L216" s="311"/>
    </row>
    <row r="217" spans="9:12" s="139" customFormat="1" hidden="1">
      <c r="I217" s="140"/>
      <c r="J217" s="141"/>
      <c r="K217" s="141"/>
      <c r="L217" s="311"/>
    </row>
    <row r="218" spans="9:12" s="139" customFormat="1" hidden="1">
      <c r="I218" s="140"/>
      <c r="J218" s="141"/>
      <c r="K218" s="141"/>
      <c r="L218" s="311"/>
    </row>
    <row r="219" spans="9:12" s="139" customFormat="1" hidden="1">
      <c r="I219" s="140"/>
      <c r="J219" s="141"/>
      <c r="K219" s="141"/>
      <c r="L219" s="311"/>
    </row>
    <row r="220" spans="9:12" s="139" customFormat="1" hidden="1">
      <c r="I220" s="140"/>
      <c r="J220" s="141"/>
      <c r="K220" s="141"/>
      <c r="L220" s="311"/>
    </row>
    <row r="221" spans="9:12" s="139" customFormat="1" hidden="1">
      <c r="I221" s="140"/>
      <c r="J221" s="141"/>
      <c r="K221" s="141"/>
      <c r="L221" s="311"/>
    </row>
    <row r="222" spans="9:12" s="139" customFormat="1" hidden="1">
      <c r="I222" s="140"/>
      <c r="J222" s="141"/>
      <c r="K222" s="141"/>
      <c r="L222" s="311"/>
    </row>
    <row r="223" spans="9:12" s="139" customFormat="1" hidden="1">
      <c r="I223" s="140"/>
      <c r="J223" s="141"/>
      <c r="K223" s="141"/>
      <c r="L223" s="311"/>
    </row>
    <row r="224" spans="9:12" s="139" customFormat="1" hidden="1">
      <c r="I224" s="140"/>
      <c r="J224" s="141"/>
      <c r="K224" s="141"/>
      <c r="L224" s="311"/>
    </row>
    <row r="225" spans="9:12" s="139" customFormat="1" hidden="1">
      <c r="I225" s="140"/>
      <c r="J225" s="141"/>
      <c r="K225" s="141"/>
      <c r="L225" s="311"/>
    </row>
    <row r="226" spans="9:12" s="139" customFormat="1" hidden="1">
      <c r="I226" s="140"/>
      <c r="J226" s="141"/>
      <c r="K226" s="141"/>
      <c r="L226" s="311"/>
    </row>
    <row r="227" spans="9:12" s="139" customFormat="1" hidden="1">
      <c r="I227" s="140"/>
      <c r="J227" s="141"/>
      <c r="K227" s="141"/>
      <c r="L227" s="311"/>
    </row>
    <row r="228" spans="9:12" s="139" customFormat="1" hidden="1">
      <c r="I228" s="140"/>
      <c r="J228" s="141"/>
      <c r="K228" s="141"/>
      <c r="L228" s="311"/>
    </row>
    <row r="229" spans="9:12" s="139" customFormat="1" hidden="1">
      <c r="I229" s="140"/>
      <c r="J229" s="141"/>
      <c r="K229" s="141"/>
      <c r="L229" s="311"/>
    </row>
    <row r="235" spans="9:12"/>
    <row r="242"/>
    <row r="244"/>
    <row r="249"/>
    <row r="251"/>
    <row r="258"/>
    <row r="260"/>
    <row r="265"/>
    <row r="267"/>
    <row r="272"/>
    <row r="273" spans="9:12"/>
    <row r="274" spans="9:12"/>
    <row r="276" spans="9:12" s="139" customFormat="1" hidden="1">
      <c r="I276" s="140"/>
      <c r="J276" s="141"/>
      <c r="K276" s="141"/>
      <c r="L276" s="311"/>
    </row>
    <row r="277" spans="9:12"/>
    <row r="281" spans="9:12"/>
    <row r="282" spans="9:12"/>
    <row r="283" spans="9:12" s="139" customFormat="1" hidden="1">
      <c r="I283" s="140"/>
      <c r="J283" s="141"/>
      <c r="K283" s="141"/>
      <c r="L283" s="311"/>
    </row>
    <row r="288" spans="9:12"/>
    <row r="289" spans="9:12"/>
    <row r="290" spans="9:12" s="139" customFormat="1" hidden="1">
      <c r="I290" s="140"/>
      <c r="J290" s="141"/>
      <c r="K290" s="141"/>
      <c r="L290" s="311"/>
    </row>
    <row r="291" spans="9:12"/>
    <row r="293" spans="9:12"/>
    <row r="297" spans="9:12" s="139" customFormat="1" hidden="1">
      <c r="I297" s="140"/>
      <c r="J297" s="141"/>
      <c r="K297" s="141"/>
      <c r="L297" s="311"/>
    </row>
    <row r="298" spans="9:12"/>
    <row r="304" spans="9:12" s="139" customFormat="1" hidden="1">
      <c r="I304" s="140"/>
      <c r="J304" s="141"/>
      <c r="K304" s="141"/>
      <c r="L304" s="311"/>
    </row>
    <row r="305"/>
    <row r="307"/>
    <row r="309"/>
    <row r="311"/>
    <row r="313"/>
    <row r="314"/>
    <row r="321" spans="9:12" s="139" customFormat="1" hidden="1">
      <c r="I321" s="140"/>
      <c r="J321" s="141"/>
      <c r="K321" s="141"/>
      <c r="L321" s="311"/>
    </row>
  </sheetData>
  <sheetProtection algorithmName="SHA-512" hashValue="VT27tBaHmpDfUQL1dnWRvkhpsbjdPj/IHyfTZfu/JMXROz7Y5XpPHag+JK0gFS/E8/M1TIKG3bbi4tuxAVcyqA==" saltValue="OK/MRgoyDDua4nFuunfBuQ==" spinCount="100000" sheet="1" objects="1" scenarios="1"/>
  <conditionalFormatting sqref="D21:D31">
    <cfRule type="cellIs" dxfId="7" priority="11" operator="greaterThan">
      <formula>20</formula>
    </cfRule>
  </conditionalFormatting>
  <conditionalFormatting sqref="D52:D63">
    <cfRule type="cellIs" dxfId="6" priority="9" operator="greaterThan">
      <formula>20</formula>
    </cfRule>
  </conditionalFormatting>
  <conditionalFormatting sqref="D68:D79">
    <cfRule type="cellIs" dxfId="5" priority="8" operator="greaterThan">
      <formula>20</formula>
    </cfRule>
  </conditionalFormatting>
  <conditionalFormatting sqref="D84:D95">
    <cfRule type="cellIs" dxfId="4" priority="7" operator="greaterThan">
      <formula>20</formula>
    </cfRule>
  </conditionalFormatting>
  <conditionalFormatting sqref="D100:D111">
    <cfRule type="cellIs" dxfId="3" priority="6" operator="greaterThan">
      <formula>20</formula>
    </cfRule>
  </conditionalFormatting>
  <conditionalFormatting sqref="D116:D127">
    <cfRule type="cellIs" dxfId="2" priority="5" operator="greaterThan">
      <formula>20</formula>
    </cfRule>
  </conditionalFormatting>
  <conditionalFormatting sqref="I6:I127">
    <cfRule type="expression" dxfId="0" priority="1">
      <formula>I6&gt;H6</formula>
    </cfRule>
  </conditionalFormatting>
  <dataValidations count="2">
    <dataValidation type="list" allowBlank="1" showInputMessage="1" showErrorMessage="1" sqref="C59:C62 C53:C56" xr:uid="{2239C7AA-3164-4DDE-8344-AC428242CDFD}">
      <formula1>"Colaborador externo - Doutor - CLE-D,Claborador externo - Mestre - CLE-M,Colaborador externo - Especialista CLE-E,Colaborador externo - Graduado - CLE-G,Colaborador externo - Técnico - CLE - T,Colaborador externo - Qualificado/Experiente - CLE-Q"</formula1>
    </dataValidation>
    <dataValidation type="list" allowBlank="1" showInputMessage="1" showErrorMessage="1" sqref="F116:F127 F6:F16 F36:F47 F52:F63 F68:F79 F84:F95 F100:F111 F21:F31" xr:uid="{F719729C-9D1A-46AC-A6CB-6BD88429E888}">
      <formula1>"SIM,NÃO"</formula1>
    </dataValidation>
  </dataValidations>
  <pageMargins left="0.25" right="0.25" top="0.75" bottom="0.75" header="0.3" footer="0.3"/>
  <pageSetup paperSize="9" scale="61" fitToHeight="0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greaterThan" id="{9B08E334-0C2E-4B61-BBE4-289B48499ABC}">
            <xm:f>PARF!$E$11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G1:G1048576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80A446-3D2A-40AF-9DB8-B54DF6EF92D9}">
          <x14:formula1>
            <xm:f>'CLASSIFICAÇÃO DE BOLSAS'!$C$34:$C$35</xm:f>
          </x14:formula1>
          <xm:sqref>C58 C52</xm:sqref>
        </x14:dataValidation>
        <x14:dataValidation type="list" allowBlank="1" showInputMessage="1" showErrorMessage="1" xr:uid="{CE3B56DE-5EE4-40D6-B783-F619DC92A602}">
          <x14:formula1>
            <xm:f>'CLASSIFICAÇÃO DE BOLSAS'!$C$8:$C$13</xm:f>
          </x14:formula1>
          <xm:sqref>C68:C79</xm:sqref>
        </x14:dataValidation>
        <x14:dataValidation type="list" allowBlank="1" showInputMessage="1" showErrorMessage="1" xr:uid="{9A65FB42-7757-45A5-ADE4-BBFFC8936D2A}">
          <x14:formula1>
            <xm:f>'CLASSIFICAÇÃO DE BOLSAS'!$C$14:$C$17</xm:f>
          </x14:formula1>
          <xm:sqref>C84:C95</xm:sqref>
        </x14:dataValidation>
        <x14:dataValidation type="list" allowBlank="1" showInputMessage="1" showErrorMessage="1" xr:uid="{432AB6D9-19A1-4FB5-8AD7-D4B587B6D7DE}">
          <x14:formula1>
            <xm:f>'CLASSIFICAÇÃO DE BOLSAS'!$C$36:$C$41</xm:f>
          </x14:formula1>
          <xm:sqref>C100:C111</xm:sqref>
        </x14:dataValidation>
        <x14:dataValidation type="list" allowBlank="1" showInputMessage="1" showErrorMessage="1" xr:uid="{D419833A-456B-443C-B70E-2E455172AC3E}">
          <x14:formula1>
            <xm:f>'CLASSIFICAÇÃO DE BOLSAS'!$C$2:$C$7</xm:f>
          </x14:formula1>
          <xm:sqref>C116:C127</xm:sqref>
        </x14:dataValidation>
        <x14:dataValidation type="list" allowBlank="1" showInputMessage="1" showErrorMessage="1" xr:uid="{A71F1353-DC50-42A6-A182-EDF4EBEFA540}">
          <x14:formula1>
            <xm:f>'CLASSIFICAÇÃO DE BOLSAS'!$C$22:$C$27</xm:f>
          </x14:formula1>
          <xm:sqref>C6:C16</xm:sqref>
        </x14:dataValidation>
        <x14:dataValidation type="list" allowBlank="1" showInputMessage="1" showErrorMessage="1" xr:uid="{7CDED122-EDC4-41ED-B1A2-8D5FF9651DBF}">
          <x14:formula1>
            <xm:f>'CLASSIFICAÇÃO DE BOLSAS'!$C$18:$C$21</xm:f>
          </x14:formula1>
          <xm:sqref>C21:C31</xm:sqref>
        </x14:dataValidation>
        <x14:dataValidation type="list" allowBlank="1" showInputMessage="1" showErrorMessage="1" xr:uid="{35925452-5A11-4C99-8272-2D0A877B19D9}">
          <x14:formula1>
            <xm:f>'CLASSIFICAÇÃO DE BOLSAS'!$C$28:$C$33</xm:f>
          </x14:formula1>
          <xm:sqref>C36:C47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92D050"/>
    <pageSetUpPr fitToPage="1"/>
  </sheetPr>
  <dimension ref="A1:EM273"/>
  <sheetViews>
    <sheetView zoomScale="85" zoomScaleNormal="85" zoomScaleSheetLayoutView="70" workbookViewId="0">
      <selection activeCell="D6" sqref="D6"/>
    </sheetView>
  </sheetViews>
  <sheetFormatPr defaultColWidth="0" defaultRowHeight="13.8" zeroHeight="1"/>
  <cols>
    <col min="1" max="1" width="27.44140625" style="23" bestFit="1" customWidth="1"/>
    <col min="2" max="2" width="16.44140625" style="23" bestFit="1" customWidth="1"/>
    <col min="3" max="3" width="15.21875" style="23" bestFit="1" customWidth="1"/>
    <col min="4" max="4" width="16.44140625" style="23" bestFit="1" customWidth="1"/>
    <col min="5" max="5" width="15.21875" style="28" bestFit="1" customWidth="1"/>
    <col min="6" max="6" width="27" style="28" bestFit="1" customWidth="1"/>
    <col min="7" max="7" width="15" style="28" customWidth="1"/>
    <col min="8" max="8" width="12.5546875" style="28" hidden="1" customWidth="1"/>
    <col min="9" max="9" width="9" style="28" hidden="1" customWidth="1"/>
    <col min="10" max="10" width="32.21875" style="28" hidden="1" customWidth="1"/>
    <col min="11" max="143" width="0" style="28" hidden="1" customWidth="1"/>
    <col min="144" max="16384" width="9" style="3" hidden="1"/>
  </cols>
  <sheetData>
    <row r="1" spans="1:8" s="28" customFormat="1"/>
    <row r="2" spans="1:8" s="28" customFormat="1" ht="17.399999999999999">
      <c r="A2" s="130" t="s">
        <v>456</v>
      </c>
      <c r="B2" s="130"/>
      <c r="C2" s="130"/>
      <c r="D2" s="130"/>
      <c r="E2" s="127"/>
      <c r="F2" s="127"/>
    </row>
    <row r="3" spans="1:8" s="28" customFormat="1" ht="16.2" thickBot="1">
      <c r="A3" s="36"/>
      <c r="B3" s="36"/>
      <c r="C3" s="36"/>
      <c r="D3" s="36"/>
    </row>
    <row r="4" spans="1:8" ht="14.4" thickBot="1">
      <c r="A4" s="4" t="s">
        <v>528</v>
      </c>
      <c r="B4" s="5"/>
      <c r="C4" s="5"/>
      <c r="D4" s="5"/>
      <c r="E4" s="5"/>
      <c r="F4" s="6"/>
    </row>
    <row r="5" spans="1:8" ht="14.4" thickBot="1">
      <c r="A5" s="37" t="s">
        <v>6</v>
      </c>
      <c r="B5" s="38" t="s">
        <v>25</v>
      </c>
      <c r="C5" s="40" t="s">
        <v>26</v>
      </c>
      <c r="D5" s="38" t="s">
        <v>27</v>
      </c>
      <c r="E5" s="131" t="s">
        <v>14</v>
      </c>
      <c r="F5" s="63" t="s">
        <v>28</v>
      </c>
    </row>
    <row r="6" spans="1:8">
      <c r="A6" s="101"/>
      <c r="B6" s="102"/>
      <c r="C6" s="103"/>
      <c r="D6" s="103"/>
      <c r="E6" s="128"/>
      <c r="F6" s="104">
        <f>D6*E6</f>
        <v>0</v>
      </c>
    </row>
    <row r="7" spans="1:8">
      <c r="A7" s="20"/>
      <c r="B7" s="21"/>
      <c r="C7" s="22"/>
      <c r="D7" s="22"/>
      <c r="E7" s="129"/>
      <c r="F7" s="25">
        <f t="shared" ref="F7:F8" si="0">D7*E7</f>
        <v>0</v>
      </c>
    </row>
    <row r="8" spans="1:8" ht="14.4" thickBot="1">
      <c r="A8" s="42"/>
      <c r="B8" s="132"/>
      <c r="C8" s="43"/>
      <c r="D8" s="43"/>
      <c r="E8" s="133"/>
      <c r="F8" s="106">
        <f t="shared" si="0"/>
        <v>0</v>
      </c>
    </row>
    <row r="9" spans="1:8" ht="14.4" thickBot="1">
      <c r="A9" s="109" t="s">
        <v>21</v>
      </c>
      <c r="B9" s="110"/>
      <c r="C9" s="134">
        <f>COUNT(C6:C8)</f>
        <v>0</v>
      </c>
      <c r="D9" s="135"/>
      <c r="E9" s="136"/>
      <c r="F9" s="99">
        <f>SUM(F6:F8)</f>
        <v>0</v>
      </c>
    </row>
    <row r="10" spans="1:8">
      <c r="A10" s="61"/>
      <c r="B10" s="61"/>
      <c r="C10" s="61"/>
      <c r="D10" s="61"/>
    </row>
    <row r="11" spans="1:8" ht="14.4" thickBot="1">
      <c r="A11" s="61"/>
      <c r="B11" s="61"/>
      <c r="C11" s="61"/>
      <c r="D11" s="61"/>
      <c r="E11" s="41"/>
    </row>
    <row r="12" spans="1:8" ht="14.4" thickBot="1">
      <c r="A12" s="4" t="s">
        <v>529</v>
      </c>
      <c r="B12" s="5"/>
      <c r="C12" s="5"/>
      <c r="D12" s="6"/>
      <c r="H12" s="41"/>
    </row>
    <row r="13" spans="1:8" ht="14.4" thickBot="1">
      <c r="A13" s="38" t="s">
        <v>29</v>
      </c>
      <c r="B13" s="38" t="s">
        <v>12</v>
      </c>
      <c r="C13" s="39" t="s">
        <v>14</v>
      </c>
      <c r="D13" s="39" t="s">
        <v>15</v>
      </c>
      <c r="H13" s="41"/>
    </row>
    <row r="14" spans="1:8">
      <c r="A14" s="101"/>
      <c r="B14" s="103"/>
      <c r="C14" s="108"/>
      <c r="D14" s="107">
        <f>B14*C14</f>
        <v>0</v>
      </c>
    </row>
    <row r="15" spans="1:8">
      <c r="A15" s="20"/>
      <c r="B15" s="22"/>
      <c r="C15" s="24"/>
      <c r="D15" s="26">
        <f t="shared" ref="D15:D16" si="1">B15*C15</f>
        <v>0</v>
      </c>
    </row>
    <row r="16" spans="1:8" ht="14.4" thickBot="1">
      <c r="A16" s="42"/>
      <c r="B16" s="43"/>
      <c r="C16" s="44"/>
      <c r="D16" s="100">
        <f t="shared" si="1"/>
        <v>0</v>
      </c>
    </row>
    <row r="17" spans="1:4" ht="14.4" thickBot="1">
      <c r="A17" s="109" t="s">
        <v>21</v>
      </c>
      <c r="B17" s="110"/>
      <c r="C17" s="111"/>
      <c r="D17" s="99">
        <f>SUM(D14:D16)</f>
        <v>0</v>
      </c>
    </row>
    <row r="18" spans="1:4">
      <c r="A18" s="61"/>
      <c r="B18" s="61"/>
      <c r="C18" s="61"/>
      <c r="D18" s="61"/>
    </row>
    <row r="19" spans="1:4" ht="14.4" thickBot="1">
      <c r="A19" s="61"/>
      <c r="B19" s="61"/>
      <c r="C19" s="61"/>
      <c r="D19" s="61"/>
    </row>
    <row r="20" spans="1:4" ht="14.4" thickBot="1">
      <c r="A20" s="4" t="s">
        <v>530</v>
      </c>
      <c r="B20" s="5"/>
      <c r="C20" s="5"/>
      <c r="D20" s="6"/>
    </row>
    <row r="21" spans="1:4">
      <c r="A21" s="1" t="s">
        <v>29</v>
      </c>
      <c r="B21" s="2" t="s">
        <v>12</v>
      </c>
      <c r="C21" s="7" t="s">
        <v>14</v>
      </c>
      <c r="D21" s="8" t="s">
        <v>15</v>
      </c>
    </row>
    <row r="22" spans="1:4">
      <c r="A22" s="20"/>
      <c r="B22" s="22"/>
      <c r="C22" s="24"/>
      <c r="D22" s="26">
        <f>B22*C22</f>
        <v>0</v>
      </c>
    </row>
    <row r="23" spans="1:4">
      <c r="A23" s="20"/>
      <c r="B23" s="22"/>
      <c r="C23" s="24"/>
      <c r="D23" s="26">
        <f t="shared" ref="D23:D24" si="2">B23*C23</f>
        <v>0</v>
      </c>
    </row>
    <row r="24" spans="1:4" ht="14.4" thickBot="1">
      <c r="A24" s="42"/>
      <c r="B24" s="43"/>
      <c r="C24" s="44"/>
      <c r="D24" s="100">
        <f t="shared" si="2"/>
        <v>0</v>
      </c>
    </row>
    <row r="25" spans="1:4" ht="14.4" thickBot="1">
      <c r="A25" s="109" t="s">
        <v>21</v>
      </c>
      <c r="B25" s="110"/>
      <c r="C25" s="111"/>
      <c r="D25" s="99">
        <f>SUM(D22:D24)</f>
        <v>0</v>
      </c>
    </row>
    <row r="26" spans="1:4" ht="14.4" thickBot="1">
      <c r="A26" s="28"/>
      <c r="B26" s="28"/>
      <c r="C26" s="28"/>
      <c r="D26" s="28"/>
    </row>
    <row r="27" spans="1:4" ht="14.4" thickBot="1">
      <c r="A27" s="4" t="s">
        <v>531</v>
      </c>
      <c r="B27" s="5"/>
      <c r="C27" s="5"/>
      <c r="D27" s="6"/>
    </row>
    <row r="28" spans="1:4" ht="14.4" thickBot="1">
      <c r="A28" s="4" t="s">
        <v>30</v>
      </c>
      <c r="B28" s="5"/>
      <c r="C28" s="5"/>
      <c r="D28" s="6"/>
    </row>
    <row r="29" spans="1:4">
      <c r="A29" s="1" t="s">
        <v>29</v>
      </c>
      <c r="B29" s="2" t="s">
        <v>12</v>
      </c>
      <c r="C29" s="7" t="s">
        <v>14</v>
      </c>
      <c r="D29" s="8" t="s">
        <v>15</v>
      </c>
    </row>
    <row r="30" spans="1:4">
      <c r="A30" s="20"/>
      <c r="B30" s="22"/>
      <c r="C30" s="24"/>
      <c r="D30" s="26"/>
    </row>
    <row r="31" spans="1:4">
      <c r="A31" s="20"/>
      <c r="B31" s="22"/>
      <c r="C31" s="24"/>
      <c r="D31" s="26"/>
    </row>
    <row r="32" spans="1:4" ht="14.4" thickBot="1">
      <c r="A32" s="42"/>
      <c r="B32" s="43"/>
      <c r="C32" s="44"/>
      <c r="D32" s="100"/>
    </row>
    <row r="33" spans="1:4" ht="14.4" thickBot="1">
      <c r="A33" s="109" t="s">
        <v>4</v>
      </c>
      <c r="B33" s="110"/>
      <c r="C33" s="111"/>
      <c r="D33" s="99">
        <f>SUM(D30:D32)</f>
        <v>0</v>
      </c>
    </row>
    <row r="34" spans="1:4" s="28" customFormat="1" ht="14.4" thickBot="1">
      <c r="A34" s="123"/>
      <c r="B34" s="124"/>
      <c r="C34" s="125"/>
      <c r="D34" s="126"/>
    </row>
    <row r="35" spans="1:4" ht="14.4" thickBot="1">
      <c r="A35" s="4" t="s">
        <v>31</v>
      </c>
      <c r="B35" s="5"/>
      <c r="C35" s="5"/>
      <c r="D35" s="6"/>
    </row>
    <row r="36" spans="1:4">
      <c r="A36" s="1" t="s">
        <v>29</v>
      </c>
      <c r="B36" s="2" t="s">
        <v>12</v>
      </c>
      <c r="C36" s="7" t="s">
        <v>14</v>
      </c>
      <c r="D36" s="8" t="s">
        <v>15</v>
      </c>
    </row>
    <row r="37" spans="1:4">
      <c r="A37" s="20"/>
      <c r="B37" s="22"/>
      <c r="C37" s="24"/>
      <c r="D37" s="26"/>
    </row>
    <row r="38" spans="1:4">
      <c r="A38" s="20"/>
      <c r="B38" s="22"/>
      <c r="C38" s="24"/>
      <c r="D38" s="26"/>
    </row>
    <row r="39" spans="1:4" ht="14.4" thickBot="1">
      <c r="A39" s="42"/>
      <c r="B39" s="43"/>
      <c r="C39" s="44"/>
      <c r="D39" s="100"/>
    </row>
    <row r="40" spans="1:4" ht="14.4" thickBot="1">
      <c r="A40" s="109" t="s">
        <v>4</v>
      </c>
      <c r="B40" s="112"/>
      <c r="C40" s="115"/>
      <c r="D40" s="99">
        <f>SUM(D37:D39)</f>
        <v>0</v>
      </c>
    </row>
    <row r="41" spans="1:4" ht="14.4" thickBot="1">
      <c r="A41" s="4" t="s">
        <v>32</v>
      </c>
      <c r="B41" s="5"/>
      <c r="C41" s="5"/>
      <c r="D41" s="6"/>
    </row>
    <row r="42" spans="1:4">
      <c r="A42" s="1" t="s">
        <v>29</v>
      </c>
      <c r="B42" s="2" t="s">
        <v>12</v>
      </c>
      <c r="C42" s="7" t="s">
        <v>14</v>
      </c>
      <c r="D42" s="8" t="s">
        <v>15</v>
      </c>
    </row>
    <row r="43" spans="1:4">
      <c r="A43" s="20"/>
      <c r="B43" s="22"/>
      <c r="C43" s="24"/>
      <c r="D43" s="26"/>
    </row>
    <row r="44" spans="1:4">
      <c r="A44" s="20"/>
      <c r="B44" s="22"/>
      <c r="C44" s="24"/>
      <c r="D44" s="26"/>
    </row>
    <row r="45" spans="1:4" ht="14.4" thickBot="1">
      <c r="A45" s="42"/>
      <c r="B45" s="43"/>
      <c r="C45" s="44"/>
      <c r="D45" s="100"/>
    </row>
    <row r="46" spans="1:4" ht="14.4" thickBot="1">
      <c r="A46" s="109" t="s">
        <v>4</v>
      </c>
      <c r="B46" s="110"/>
      <c r="C46" s="111"/>
      <c r="D46" s="99">
        <f>SUM(D43:D45)</f>
        <v>0</v>
      </c>
    </row>
    <row r="47" spans="1:4" ht="14.4" thickBot="1">
      <c r="A47" s="4" t="s">
        <v>33</v>
      </c>
      <c r="B47" s="5"/>
      <c r="C47" s="5"/>
      <c r="D47" s="6"/>
    </row>
    <row r="48" spans="1:4" ht="14.4" thickBot="1">
      <c r="A48" s="37" t="s">
        <v>29</v>
      </c>
      <c r="B48" s="38" t="s">
        <v>12</v>
      </c>
      <c r="C48" s="105" t="s">
        <v>14</v>
      </c>
      <c r="D48" s="39" t="s">
        <v>15</v>
      </c>
    </row>
    <row r="49" spans="1:4">
      <c r="A49" s="101"/>
      <c r="B49" s="103"/>
      <c r="C49" s="108"/>
      <c r="D49" s="107"/>
    </row>
    <row r="50" spans="1:4">
      <c r="A50" s="20"/>
      <c r="B50" s="22"/>
      <c r="C50" s="24"/>
      <c r="D50" s="26"/>
    </row>
    <row r="51" spans="1:4" ht="14.4" thickBot="1">
      <c r="A51" s="42"/>
      <c r="B51" s="43"/>
      <c r="C51" s="44"/>
      <c r="D51" s="100"/>
    </row>
    <row r="52" spans="1:4" ht="14.4" thickBot="1">
      <c r="A52" s="109" t="s">
        <v>4</v>
      </c>
      <c r="B52" s="110"/>
      <c r="C52" s="111"/>
      <c r="D52" s="99">
        <f>SUM(D49:D51)</f>
        <v>0</v>
      </c>
    </row>
    <row r="53" spans="1:4" ht="14.4" thickBot="1">
      <c r="A53" s="116" t="s">
        <v>34</v>
      </c>
      <c r="B53" s="117"/>
      <c r="C53" s="117"/>
      <c r="D53" s="118"/>
    </row>
    <row r="54" spans="1:4" ht="14.4" thickBot="1">
      <c r="A54" s="37" t="s">
        <v>29</v>
      </c>
      <c r="B54" s="38" t="s">
        <v>12</v>
      </c>
      <c r="C54" s="105" t="s">
        <v>14</v>
      </c>
      <c r="D54" s="39" t="s">
        <v>15</v>
      </c>
    </row>
    <row r="55" spans="1:4">
      <c r="A55" s="101"/>
      <c r="B55" s="103"/>
      <c r="C55" s="108"/>
      <c r="D55" s="107"/>
    </row>
    <row r="56" spans="1:4">
      <c r="A56" s="20"/>
      <c r="B56" s="22"/>
      <c r="C56" s="24"/>
      <c r="D56" s="26"/>
    </row>
    <row r="57" spans="1:4" ht="14.4" thickBot="1">
      <c r="A57" s="42"/>
      <c r="B57" s="43"/>
      <c r="C57" s="44"/>
      <c r="D57" s="100"/>
    </row>
    <row r="58" spans="1:4" ht="14.4" thickBot="1">
      <c r="A58" s="109" t="s">
        <v>4</v>
      </c>
      <c r="B58" s="110"/>
      <c r="C58" s="111"/>
      <c r="D58" s="99">
        <f>SUM(D55:D57)</f>
        <v>0</v>
      </c>
    </row>
    <row r="59" spans="1:4" ht="14.4" thickBot="1">
      <c r="A59" s="4" t="s">
        <v>35</v>
      </c>
      <c r="B59" s="5"/>
      <c r="C59" s="5"/>
      <c r="D59" s="6"/>
    </row>
    <row r="60" spans="1:4" ht="14.4" thickBot="1">
      <c r="A60" s="37" t="s">
        <v>29</v>
      </c>
      <c r="B60" s="38" t="s">
        <v>12</v>
      </c>
      <c r="C60" s="39" t="s">
        <v>14</v>
      </c>
      <c r="D60" s="119" t="s">
        <v>15</v>
      </c>
    </row>
    <row r="61" spans="1:4">
      <c r="A61" s="101"/>
      <c r="B61" s="103"/>
      <c r="C61" s="108"/>
      <c r="D61" s="107"/>
    </row>
    <row r="62" spans="1:4">
      <c r="A62" s="20"/>
      <c r="B62" s="22"/>
      <c r="C62" s="24"/>
      <c r="D62" s="26"/>
    </row>
    <row r="63" spans="1:4" ht="14.4" thickBot="1">
      <c r="A63" s="42"/>
      <c r="B63" s="43"/>
      <c r="C63" s="44"/>
      <c r="D63" s="100"/>
    </row>
    <row r="64" spans="1:4" ht="14.4" thickBot="1">
      <c r="A64" s="109" t="s">
        <v>4</v>
      </c>
      <c r="B64" s="112"/>
      <c r="C64" s="113"/>
      <c r="D64" s="114">
        <f>SUM(D61:D63)</f>
        <v>0</v>
      </c>
    </row>
    <row r="65" spans="1:4" ht="14.4" thickBot="1">
      <c r="A65" s="4" t="s">
        <v>36</v>
      </c>
      <c r="B65" s="5"/>
      <c r="C65" s="5"/>
      <c r="D65" s="6"/>
    </row>
    <row r="66" spans="1:4" ht="14.4" thickBot="1">
      <c r="A66" s="37" t="s">
        <v>29</v>
      </c>
      <c r="B66" s="38" t="s">
        <v>12</v>
      </c>
      <c r="C66" s="105" t="s">
        <v>14</v>
      </c>
      <c r="D66" s="39" t="s">
        <v>15</v>
      </c>
    </row>
    <row r="67" spans="1:4">
      <c r="A67" s="101"/>
      <c r="B67" s="103"/>
      <c r="C67" s="108"/>
      <c r="D67" s="107"/>
    </row>
    <row r="68" spans="1:4">
      <c r="A68" s="20"/>
      <c r="B68" s="22"/>
      <c r="C68" s="24"/>
      <c r="D68" s="26"/>
    </row>
    <row r="69" spans="1:4" ht="14.4" thickBot="1">
      <c r="A69" s="42"/>
      <c r="B69" s="43"/>
      <c r="C69" s="44"/>
      <c r="D69" s="100"/>
    </row>
    <row r="70" spans="1:4" ht="14.4" thickBot="1">
      <c r="A70" s="109" t="s">
        <v>4</v>
      </c>
      <c r="B70" s="112"/>
      <c r="C70" s="115"/>
      <c r="D70" s="99">
        <f>SUM(D67:D69)</f>
        <v>0</v>
      </c>
    </row>
    <row r="71" spans="1:4" ht="14.4" thickBot="1">
      <c r="A71" s="4" t="s">
        <v>37</v>
      </c>
      <c r="B71" s="5"/>
      <c r="C71" s="5"/>
      <c r="D71" s="6"/>
    </row>
    <row r="72" spans="1:4" ht="14.4" thickBot="1">
      <c r="A72" s="37" t="s">
        <v>29</v>
      </c>
      <c r="B72" s="38" t="s">
        <v>12</v>
      </c>
      <c r="C72" s="39" t="s">
        <v>14</v>
      </c>
      <c r="D72" s="119" t="s">
        <v>15</v>
      </c>
    </row>
    <row r="73" spans="1:4">
      <c r="A73" s="101"/>
      <c r="B73" s="103"/>
      <c r="C73" s="108"/>
      <c r="D73" s="107"/>
    </row>
    <row r="74" spans="1:4">
      <c r="A74" s="20"/>
      <c r="B74" s="22"/>
      <c r="C74" s="24"/>
      <c r="D74" s="26"/>
    </row>
    <row r="75" spans="1:4" ht="14.4" thickBot="1">
      <c r="A75" s="42"/>
      <c r="B75" s="43"/>
      <c r="C75" s="44"/>
      <c r="D75" s="100"/>
    </row>
    <row r="76" spans="1:4" ht="14.4" thickBot="1">
      <c r="A76" s="109" t="s">
        <v>4</v>
      </c>
      <c r="B76" s="112"/>
      <c r="C76" s="115"/>
      <c r="D76" s="99">
        <f>SUM(D73:D75)</f>
        <v>0</v>
      </c>
    </row>
    <row r="77" spans="1:4" ht="14.4" thickBot="1">
      <c r="A77" s="3"/>
      <c r="B77" s="3"/>
      <c r="C77" s="3"/>
      <c r="D77" s="3"/>
    </row>
    <row r="78" spans="1:4" ht="14.4" thickBot="1">
      <c r="A78" s="120" t="s">
        <v>21</v>
      </c>
      <c r="B78" s="121"/>
      <c r="C78" s="122"/>
      <c r="D78" s="99">
        <f>D33+D40+D46+D52+D58+D64+D70+D76</f>
        <v>0</v>
      </c>
    </row>
    <row r="79" spans="1:4">
      <c r="A79" s="28"/>
      <c r="B79" s="28"/>
      <c r="C79" s="28"/>
      <c r="D79" s="28"/>
    </row>
    <row r="80" spans="1:4">
      <c r="A80" s="28"/>
      <c r="B80" s="28"/>
      <c r="C80" s="28"/>
      <c r="D80" s="28"/>
    </row>
    <row r="81" spans="1:4" hidden="1">
      <c r="A81" s="28"/>
      <c r="B81" s="28"/>
      <c r="C81" s="28"/>
      <c r="D81" s="28"/>
    </row>
    <row r="82" spans="1:4" hidden="1">
      <c r="A82" s="61"/>
      <c r="B82" s="61"/>
      <c r="C82" s="61"/>
      <c r="D82" s="61"/>
    </row>
    <row r="83" spans="1:4" hidden="1">
      <c r="A83" s="61"/>
      <c r="B83" s="61"/>
      <c r="C83" s="61"/>
      <c r="D83" s="61"/>
    </row>
    <row r="84" spans="1:4" hidden="1">
      <c r="A84" s="61"/>
      <c r="B84" s="61"/>
      <c r="C84" s="61"/>
      <c r="D84" s="61"/>
    </row>
    <row r="85" spans="1:4" hidden="1">
      <c r="A85" s="61"/>
      <c r="B85" s="61"/>
      <c r="C85" s="61"/>
      <c r="D85" s="61"/>
    </row>
    <row r="86" spans="1:4" hidden="1">
      <c r="A86" s="61"/>
      <c r="B86" s="61"/>
      <c r="C86" s="61"/>
      <c r="D86" s="61"/>
    </row>
    <row r="87" spans="1:4" hidden="1">
      <c r="A87" s="61"/>
      <c r="B87" s="61"/>
      <c r="C87" s="61"/>
      <c r="D87" s="61"/>
    </row>
    <row r="88" spans="1:4" hidden="1">
      <c r="A88" s="61"/>
      <c r="B88" s="61"/>
      <c r="C88" s="61"/>
      <c r="D88" s="61"/>
    </row>
    <row r="89" spans="1:4" hidden="1">
      <c r="A89" s="61"/>
      <c r="B89" s="61"/>
      <c r="C89" s="61"/>
      <c r="D89" s="61"/>
    </row>
    <row r="90" spans="1:4" hidden="1">
      <c r="A90" s="61"/>
      <c r="B90" s="61"/>
      <c r="C90" s="61"/>
      <c r="D90" s="61"/>
    </row>
    <row r="91" spans="1:4" hidden="1">
      <c r="A91" s="61"/>
      <c r="B91" s="61"/>
      <c r="C91" s="61"/>
      <c r="D91" s="61"/>
    </row>
    <row r="92" spans="1:4" hidden="1">
      <c r="A92" s="61"/>
      <c r="B92" s="61"/>
      <c r="C92" s="61"/>
      <c r="D92" s="61"/>
    </row>
    <row r="93" spans="1:4" hidden="1">
      <c r="A93" s="61"/>
      <c r="B93" s="61"/>
      <c r="C93" s="61"/>
      <c r="D93" s="61"/>
    </row>
    <row r="94" spans="1:4" hidden="1">
      <c r="A94" s="61"/>
      <c r="B94" s="61"/>
      <c r="C94" s="61"/>
      <c r="D94" s="61"/>
    </row>
    <row r="95" spans="1:4" hidden="1">
      <c r="A95" s="61"/>
      <c r="B95" s="61"/>
      <c r="C95" s="61"/>
      <c r="D95" s="61"/>
    </row>
    <row r="96" spans="1:4" hidden="1">
      <c r="A96" s="61"/>
      <c r="B96" s="61"/>
      <c r="C96" s="61"/>
      <c r="D96" s="61"/>
    </row>
    <row r="97" spans="1:4" hidden="1">
      <c r="A97" s="61"/>
      <c r="B97" s="61"/>
      <c r="C97" s="61"/>
      <c r="D97" s="61"/>
    </row>
    <row r="98" spans="1:4" hidden="1">
      <c r="A98" s="61"/>
      <c r="B98" s="61"/>
      <c r="C98" s="61"/>
      <c r="D98" s="61"/>
    </row>
    <row r="99" spans="1:4" hidden="1">
      <c r="A99" s="61"/>
      <c r="B99" s="61"/>
      <c r="C99" s="61"/>
      <c r="D99" s="61"/>
    </row>
    <row r="100" spans="1:4" hidden="1">
      <c r="A100" s="61"/>
      <c r="B100" s="61"/>
      <c r="C100" s="61"/>
      <c r="D100" s="61"/>
    </row>
    <row r="101" spans="1:4" hidden="1">
      <c r="A101" s="61"/>
      <c r="B101" s="61"/>
      <c r="C101" s="61"/>
      <c r="D101" s="61"/>
    </row>
    <row r="102" spans="1:4" hidden="1">
      <c r="A102" s="61"/>
      <c r="B102" s="61"/>
      <c r="C102" s="61"/>
      <c r="D102" s="61"/>
    </row>
    <row r="103" spans="1:4" hidden="1">
      <c r="A103" s="61"/>
      <c r="B103" s="61"/>
      <c r="C103" s="61"/>
      <c r="D103" s="61"/>
    </row>
    <row r="104" spans="1:4" hidden="1">
      <c r="A104" s="61"/>
      <c r="B104" s="61"/>
      <c r="C104" s="61"/>
      <c r="D104" s="61"/>
    </row>
    <row r="105" spans="1:4" hidden="1">
      <c r="A105" s="61"/>
      <c r="B105" s="61"/>
      <c r="C105" s="61"/>
      <c r="D105" s="61"/>
    </row>
    <row r="106" spans="1:4" hidden="1">
      <c r="A106" s="61"/>
      <c r="B106" s="61"/>
      <c r="C106" s="61"/>
      <c r="D106" s="61"/>
    </row>
    <row r="107" spans="1:4" hidden="1">
      <c r="A107" s="61"/>
      <c r="B107" s="61"/>
      <c r="C107" s="61"/>
      <c r="D107" s="61"/>
    </row>
    <row r="108" spans="1:4" hidden="1">
      <c r="A108" s="61"/>
      <c r="B108" s="61"/>
      <c r="C108" s="61"/>
      <c r="D108" s="61"/>
    </row>
    <row r="109" spans="1:4" hidden="1">
      <c r="A109" s="61"/>
      <c r="B109" s="61"/>
      <c r="C109" s="61"/>
      <c r="D109" s="61"/>
    </row>
    <row r="110" spans="1:4" hidden="1">
      <c r="A110" s="61"/>
      <c r="B110" s="61"/>
      <c r="C110" s="61"/>
      <c r="D110" s="61"/>
    </row>
    <row r="111" spans="1:4" hidden="1">
      <c r="A111" s="61"/>
      <c r="B111" s="61"/>
      <c r="C111" s="61"/>
      <c r="D111" s="61"/>
    </row>
    <row r="112" spans="1:4" hidden="1">
      <c r="A112" s="61"/>
      <c r="B112" s="61"/>
      <c r="C112" s="61"/>
      <c r="D112" s="61"/>
    </row>
    <row r="113" spans="1:4" hidden="1">
      <c r="A113" s="61"/>
      <c r="B113" s="61"/>
      <c r="C113" s="61"/>
      <c r="D113" s="61"/>
    </row>
    <row r="114" spans="1:4" hidden="1">
      <c r="A114" s="61"/>
      <c r="B114" s="61"/>
      <c r="C114" s="61"/>
      <c r="D114" s="61"/>
    </row>
    <row r="115" spans="1:4" hidden="1">
      <c r="A115" s="61"/>
      <c r="B115" s="61"/>
      <c r="C115" s="61"/>
      <c r="D115" s="61"/>
    </row>
    <row r="116" spans="1:4" hidden="1">
      <c r="A116" s="61"/>
      <c r="B116" s="61"/>
      <c r="C116" s="61"/>
      <c r="D116" s="61"/>
    </row>
    <row r="117" spans="1:4" hidden="1">
      <c r="A117" s="61"/>
      <c r="B117" s="61"/>
      <c r="C117" s="61"/>
      <c r="D117" s="61"/>
    </row>
    <row r="118" spans="1:4" hidden="1">
      <c r="A118" s="61"/>
      <c r="B118" s="61"/>
      <c r="C118" s="61"/>
      <c r="D118" s="61"/>
    </row>
    <row r="119" spans="1:4" hidden="1">
      <c r="A119" s="61"/>
      <c r="B119" s="61"/>
      <c r="C119" s="61"/>
      <c r="D119" s="61"/>
    </row>
    <row r="120" spans="1:4" hidden="1">
      <c r="A120" s="61"/>
      <c r="B120" s="61"/>
      <c r="C120" s="61"/>
      <c r="D120" s="61"/>
    </row>
    <row r="121" spans="1:4" hidden="1">
      <c r="A121" s="61"/>
      <c r="B121" s="61"/>
      <c r="C121" s="61"/>
      <c r="D121" s="61"/>
    </row>
    <row r="122" spans="1:4" hidden="1">
      <c r="A122" s="61"/>
      <c r="B122" s="61"/>
      <c r="C122" s="61"/>
      <c r="D122" s="61"/>
    </row>
    <row r="123" spans="1:4" hidden="1">
      <c r="A123" s="61"/>
      <c r="B123" s="61"/>
      <c r="C123" s="61"/>
      <c r="D123" s="61"/>
    </row>
    <row r="124" spans="1:4" hidden="1">
      <c r="A124" s="61"/>
      <c r="B124" s="61"/>
      <c r="C124" s="61"/>
      <c r="D124" s="61"/>
    </row>
    <row r="125" spans="1:4" hidden="1">
      <c r="A125" s="61"/>
      <c r="B125" s="61"/>
      <c r="C125" s="61"/>
      <c r="D125" s="61"/>
    </row>
    <row r="126" spans="1:4" hidden="1">
      <c r="A126" s="61"/>
      <c r="B126" s="61"/>
      <c r="C126" s="61"/>
      <c r="D126" s="61"/>
    </row>
    <row r="127" spans="1:4" hidden="1">
      <c r="A127" s="61"/>
      <c r="B127" s="61"/>
      <c r="C127" s="61"/>
      <c r="D127" s="61"/>
    </row>
    <row r="128" spans="1:4" hidden="1">
      <c r="A128" s="61"/>
      <c r="B128" s="61"/>
      <c r="C128" s="61"/>
      <c r="D128" s="61"/>
    </row>
    <row r="129" spans="1:4" hidden="1">
      <c r="A129" s="61"/>
      <c r="B129" s="61"/>
      <c r="C129" s="61"/>
      <c r="D129" s="61"/>
    </row>
    <row r="130" spans="1:4" hidden="1">
      <c r="A130" s="61"/>
      <c r="B130" s="61"/>
      <c r="C130" s="61"/>
      <c r="D130" s="61"/>
    </row>
    <row r="131" spans="1:4" hidden="1">
      <c r="A131" s="61"/>
      <c r="B131" s="61"/>
      <c r="C131" s="61"/>
      <c r="D131" s="61"/>
    </row>
    <row r="132" spans="1:4" hidden="1">
      <c r="A132" s="61"/>
      <c r="B132" s="61"/>
      <c r="C132" s="61"/>
      <c r="D132" s="61"/>
    </row>
    <row r="133" spans="1:4" hidden="1">
      <c r="A133" s="61"/>
      <c r="B133" s="61"/>
      <c r="C133" s="61"/>
      <c r="D133" s="61"/>
    </row>
    <row r="134" spans="1:4" hidden="1">
      <c r="A134" s="61"/>
      <c r="B134" s="61"/>
      <c r="C134" s="61"/>
      <c r="D134" s="61"/>
    </row>
    <row r="135" spans="1:4" hidden="1">
      <c r="A135" s="61"/>
      <c r="B135" s="61"/>
      <c r="C135" s="61"/>
      <c r="D135" s="61"/>
    </row>
    <row r="136" spans="1:4" hidden="1">
      <c r="A136" s="61"/>
      <c r="B136" s="61"/>
      <c r="C136" s="61"/>
      <c r="D136" s="61"/>
    </row>
    <row r="137" spans="1:4" hidden="1">
      <c r="A137" s="61"/>
      <c r="B137" s="61"/>
      <c r="C137" s="61"/>
      <c r="D137" s="61"/>
    </row>
    <row r="138" spans="1:4" hidden="1">
      <c r="A138" s="61"/>
      <c r="B138" s="61"/>
      <c r="C138" s="61"/>
      <c r="D138" s="61"/>
    </row>
    <row r="139" spans="1:4" hidden="1">
      <c r="A139" s="61"/>
      <c r="B139" s="61"/>
      <c r="C139" s="61"/>
      <c r="D139" s="61"/>
    </row>
    <row r="140" spans="1:4" hidden="1">
      <c r="A140" s="61"/>
      <c r="B140" s="61"/>
      <c r="C140" s="61"/>
      <c r="D140" s="61"/>
    </row>
    <row r="141" spans="1:4" hidden="1">
      <c r="A141" s="61"/>
      <c r="B141" s="61"/>
      <c r="C141" s="61"/>
      <c r="D141" s="61"/>
    </row>
    <row r="142" spans="1:4" hidden="1">
      <c r="A142" s="61"/>
      <c r="B142" s="61"/>
      <c r="C142" s="61"/>
      <c r="D142" s="61"/>
    </row>
    <row r="143" spans="1:4" hidden="1">
      <c r="A143" s="61"/>
      <c r="B143" s="61"/>
      <c r="C143" s="61"/>
      <c r="D143" s="61"/>
    </row>
    <row r="144" spans="1:4" hidden="1">
      <c r="A144" s="61"/>
      <c r="B144" s="61"/>
      <c r="C144" s="61"/>
      <c r="D144" s="61"/>
    </row>
    <row r="145" spans="1:4" hidden="1">
      <c r="A145" s="61"/>
      <c r="B145" s="61"/>
      <c r="C145" s="61"/>
      <c r="D145" s="61"/>
    </row>
    <row r="146" spans="1:4" hidden="1">
      <c r="A146" s="61"/>
      <c r="B146" s="61"/>
      <c r="C146" s="61"/>
      <c r="D146" s="61"/>
    </row>
    <row r="147" spans="1:4" hidden="1">
      <c r="A147" s="61"/>
      <c r="B147" s="61"/>
      <c r="C147" s="61"/>
      <c r="D147" s="61"/>
    </row>
    <row r="148" spans="1:4" hidden="1">
      <c r="A148" s="61"/>
      <c r="B148" s="61"/>
      <c r="C148" s="61"/>
      <c r="D148" s="61"/>
    </row>
    <row r="149" spans="1:4" hidden="1">
      <c r="A149" s="61"/>
      <c r="B149" s="61"/>
      <c r="C149" s="61"/>
      <c r="D149" s="61"/>
    </row>
    <row r="150" spans="1:4" hidden="1">
      <c r="A150" s="61"/>
      <c r="B150" s="61"/>
      <c r="C150" s="61"/>
      <c r="D150" s="61"/>
    </row>
    <row r="151" spans="1:4" hidden="1">
      <c r="A151" s="61"/>
      <c r="B151" s="61"/>
      <c r="C151" s="61"/>
      <c r="D151" s="61"/>
    </row>
    <row r="152" spans="1:4" hidden="1">
      <c r="A152" s="61"/>
      <c r="B152" s="61"/>
      <c r="C152" s="61"/>
      <c r="D152" s="61"/>
    </row>
    <row r="153" spans="1:4" hidden="1">
      <c r="A153" s="61"/>
      <c r="B153" s="61"/>
      <c r="C153" s="61"/>
      <c r="D153" s="61"/>
    </row>
    <row r="154" spans="1:4" hidden="1">
      <c r="A154" s="61"/>
      <c r="B154" s="61"/>
      <c r="C154" s="61"/>
      <c r="D154" s="61"/>
    </row>
    <row r="155" spans="1:4" hidden="1">
      <c r="A155" s="61"/>
      <c r="B155" s="61"/>
      <c r="C155" s="61"/>
      <c r="D155" s="61"/>
    </row>
    <row r="156" spans="1:4" hidden="1">
      <c r="A156" s="61"/>
      <c r="B156" s="61"/>
      <c r="C156" s="61"/>
      <c r="D156" s="61"/>
    </row>
    <row r="157" spans="1:4" hidden="1">
      <c r="A157" s="61"/>
      <c r="B157" s="61"/>
      <c r="C157" s="61"/>
      <c r="D157" s="61"/>
    </row>
    <row r="158" spans="1:4" hidden="1">
      <c r="A158" s="61"/>
      <c r="B158" s="61"/>
      <c r="C158" s="61"/>
      <c r="D158" s="61"/>
    </row>
    <row r="159" spans="1:4" hidden="1">
      <c r="A159" s="61"/>
      <c r="B159" s="61"/>
      <c r="C159" s="61"/>
      <c r="D159" s="61"/>
    </row>
    <row r="160" spans="1:4" hidden="1">
      <c r="A160" s="61"/>
      <c r="B160" s="61"/>
      <c r="C160" s="61"/>
      <c r="D160" s="61"/>
    </row>
    <row r="161" spans="1:4" hidden="1">
      <c r="A161" s="61"/>
      <c r="B161" s="61"/>
      <c r="C161" s="61"/>
      <c r="D161" s="61"/>
    </row>
    <row r="162" spans="1:4" hidden="1">
      <c r="A162" s="61"/>
      <c r="B162" s="61"/>
      <c r="C162" s="61"/>
      <c r="D162" s="61"/>
    </row>
    <row r="163" spans="1:4" hidden="1">
      <c r="A163" s="61"/>
      <c r="B163" s="61"/>
      <c r="C163" s="61"/>
      <c r="D163" s="61"/>
    </row>
    <row r="164" spans="1:4" hidden="1">
      <c r="A164" s="61"/>
      <c r="B164" s="61"/>
      <c r="C164" s="61"/>
      <c r="D164" s="61"/>
    </row>
    <row r="165" spans="1:4" hidden="1">
      <c r="A165" s="61"/>
      <c r="B165" s="61"/>
      <c r="C165" s="61"/>
      <c r="D165" s="61"/>
    </row>
    <row r="166" spans="1:4" hidden="1">
      <c r="A166" s="61"/>
      <c r="B166" s="61"/>
      <c r="C166" s="61"/>
      <c r="D166" s="61"/>
    </row>
    <row r="167" spans="1:4" hidden="1">
      <c r="A167" s="61"/>
      <c r="B167" s="61"/>
      <c r="C167" s="61"/>
      <c r="D167" s="61"/>
    </row>
    <row r="168" spans="1:4" hidden="1">
      <c r="A168" s="61"/>
      <c r="B168" s="61"/>
      <c r="C168" s="61"/>
      <c r="D168" s="61"/>
    </row>
    <row r="169" spans="1:4" hidden="1">
      <c r="A169" s="61"/>
      <c r="B169" s="61"/>
      <c r="C169" s="61"/>
      <c r="D169" s="61"/>
    </row>
    <row r="170" spans="1:4" hidden="1">
      <c r="A170" s="61"/>
      <c r="B170" s="61"/>
      <c r="C170" s="61"/>
      <c r="D170" s="61"/>
    </row>
    <row r="171" spans="1:4" hidden="1">
      <c r="A171" s="61"/>
      <c r="B171" s="61"/>
      <c r="C171" s="61"/>
      <c r="D171" s="61"/>
    </row>
    <row r="172" spans="1:4" hidden="1">
      <c r="A172" s="61"/>
      <c r="B172" s="61"/>
      <c r="C172" s="61"/>
      <c r="D172" s="61"/>
    </row>
    <row r="173" spans="1:4" hidden="1">
      <c r="A173" s="61"/>
      <c r="B173" s="61"/>
      <c r="C173" s="61"/>
      <c r="D173" s="61"/>
    </row>
    <row r="174" spans="1:4" hidden="1">
      <c r="A174" s="61"/>
      <c r="B174" s="61"/>
      <c r="C174" s="61"/>
      <c r="D174" s="61"/>
    </row>
    <row r="175" spans="1:4" hidden="1">
      <c r="A175" s="61"/>
      <c r="B175" s="61"/>
      <c r="C175" s="61"/>
      <c r="D175" s="61"/>
    </row>
    <row r="176" spans="1:4" hidden="1">
      <c r="A176" s="61"/>
      <c r="B176" s="61"/>
      <c r="C176" s="61"/>
      <c r="D176" s="61"/>
    </row>
    <row r="177" spans="1:4" hidden="1">
      <c r="A177" s="61"/>
      <c r="B177" s="61"/>
      <c r="C177" s="61"/>
      <c r="D177" s="61"/>
    </row>
    <row r="178" spans="1:4" hidden="1">
      <c r="A178" s="61"/>
      <c r="B178" s="61"/>
      <c r="C178" s="61"/>
      <c r="D178" s="61"/>
    </row>
    <row r="179" spans="1:4" hidden="1">
      <c r="A179" s="61"/>
      <c r="B179" s="61"/>
      <c r="C179" s="61"/>
      <c r="D179" s="61"/>
    </row>
    <row r="180" spans="1:4" hidden="1">
      <c r="A180" s="61"/>
      <c r="B180" s="61"/>
      <c r="C180" s="61"/>
      <c r="D180" s="61"/>
    </row>
    <row r="181" spans="1:4" hidden="1">
      <c r="A181" s="61"/>
      <c r="B181" s="61"/>
      <c r="C181" s="61"/>
      <c r="D181" s="61"/>
    </row>
    <row r="182" spans="1:4" hidden="1">
      <c r="A182" s="61"/>
      <c r="B182" s="61"/>
      <c r="C182" s="61"/>
      <c r="D182" s="61"/>
    </row>
    <row r="183" spans="1:4" hidden="1">
      <c r="A183" s="61"/>
      <c r="B183" s="61"/>
      <c r="C183" s="61"/>
      <c r="D183" s="61"/>
    </row>
    <row r="184" spans="1:4" hidden="1">
      <c r="A184" s="61"/>
      <c r="B184" s="61"/>
      <c r="C184" s="61"/>
      <c r="D184" s="61"/>
    </row>
    <row r="185" spans="1:4" hidden="1">
      <c r="A185" s="61"/>
      <c r="B185" s="61"/>
      <c r="C185" s="61"/>
      <c r="D185" s="61"/>
    </row>
    <row r="186" spans="1:4" hidden="1">
      <c r="A186" s="61"/>
      <c r="B186" s="61"/>
      <c r="C186" s="61"/>
      <c r="D186" s="61"/>
    </row>
    <row r="187" spans="1:4" hidden="1">
      <c r="A187" s="61"/>
      <c r="B187" s="61"/>
      <c r="C187" s="61"/>
      <c r="D187" s="61"/>
    </row>
    <row r="188" spans="1:4" hidden="1">
      <c r="A188" s="61"/>
      <c r="B188" s="61"/>
      <c r="C188" s="61"/>
      <c r="D188" s="61"/>
    </row>
    <row r="189" spans="1:4" hidden="1">
      <c r="A189" s="61"/>
      <c r="B189" s="61"/>
      <c r="C189" s="61"/>
      <c r="D189" s="61"/>
    </row>
    <row r="190" spans="1:4" hidden="1">
      <c r="A190" s="61"/>
      <c r="B190" s="61"/>
      <c r="C190" s="61"/>
      <c r="D190" s="61"/>
    </row>
    <row r="191" spans="1:4" hidden="1">
      <c r="A191" s="61"/>
      <c r="B191" s="61"/>
      <c r="C191" s="61"/>
      <c r="D191" s="61"/>
    </row>
    <row r="192" spans="1:4" hidden="1">
      <c r="A192" s="61"/>
      <c r="B192" s="61"/>
      <c r="C192" s="61"/>
      <c r="D192" s="61"/>
    </row>
    <row r="193" spans="1:4" hidden="1">
      <c r="A193" s="61"/>
      <c r="B193" s="61"/>
      <c r="C193" s="61"/>
      <c r="D193" s="61"/>
    </row>
    <row r="194" spans="1:4" hidden="1">
      <c r="A194" s="61"/>
      <c r="B194" s="61"/>
      <c r="C194" s="61"/>
      <c r="D194" s="61"/>
    </row>
    <row r="195" spans="1:4" hidden="1">
      <c r="A195" s="61"/>
      <c r="B195" s="61"/>
      <c r="C195" s="61"/>
      <c r="D195" s="61"/>
    </row>
    <row r="196" spans="1:4" hidden="1">
      <c r="A196" s="61"/>
      <c r="B196" s="61"/>
      <c r="C196" s="61"/>
      <c r="D196" s="61"/>
    </row>
    <row r="197" spans="1:4" hidden="1">
      <c r="A197" s="61"/>
      <c r="B197" s="61"/>
      <c r="C197" s="61"/>
      <c r="D197" s="61"/>
    </row>
    <row r="198" spans="1:4" hidden="1">
      <c r="A198" s="61"/>
      <c r="B198" s="61"/>
      <c r="C198" s="61"/>
      <c r="D198" s="61"/>
    </row>
    <row r="199" spans="1:4" hidden="1">
      <c r="A199" s="61"/>
      <c r="B199" s="61"/>
      <c r="C199" s="61"/>
      <c r="D199" s="61"/>
    </row>
    <row r="200" spans="1:4" hidden="1">
      <c r="A200" s="61"/>
      <c r="B200" s="61"/>
      <c r="C200" s="61"/>
      <c r="D200" s="61"/>
    </row>
    <row r="201" spans="1:4" hidden="1">
      <c r="A201" s="61"/>
      <c r="B201" s="61"/>
      <c r="C201" s="61"/>
      <c r="D201" s="61"/>
    </row>
    <row r="202" spans="1:4" hidden="1">
      <c r="A202" s="61"/>
      <c r="B202" s="61"/>
      <c r="C202" s="61"/>
      <c r="D202" s="61"/>
    </row>
    <row r="203" spans="1:4" hidden="1">
      <c r="A203" s="61"/>
      <c r="B203" s="61"/>
      <c r="C203" s="61"/>
      <c r="D203" s="61"/>
    </row>
    <row r="204" spans="1:4" hidden="1">
      <c r="A204" s="61"/>
      <c r="B204" s="61"/>
      <c r="C204" s="61"/>
      <c r="D204" s="61"/>
    </row>
    <row r="205" spans="1:4" hidden="1">
      <c r="A205" s="61"/>
      <c r="B205" s="61"/>
      <c r="C205" s="61"/>
      <c r="D205" s="61"/>
    </row>
    <row r="206" spans="1:4" hidden="1">
      <c r="A206" s="61"/>
      <c r="B206" s="61"/>
      <c r="C206" s="61"/>
      <c r="D206" s="61"/>
    </row>
    <row r="207" spans="1:4" hidden="1">
      <c r="A207" s="61"/>
      <c r="B207" s="61"/>
      <c r="C207" s="61"/>
      <c r="D207" s="61"/>
    </row>
    <row r="208" spans="1:4" hidden="1">
      <c r="A208" s="61"/>
      <c r="B208" s="61"/>
      <c r="C208" s="61"/>
      <c r="D208" s="61"/>
    </row>
    <row r="209" spans="1:4" hidden="1">
      <c r="A209" s="61"/>
      <c r="B209" s="61"/>
      <c r="C209" s="61"/>
      <c r="D209" s="61"/>
    </row>
    <row r="210" spans="1:4" hidden="1">
      <c r="A210" s="61"/>
      <c r="B210" s="61"/>
      <c r="C210" s="61"/>
      <c r="D210" s="61"/>
    </row>
    <row r="211" spans="1:4" hidden="1">
      <c r="A211" s="61"/>
      <c r="B211" s="61"/>
      <c r="C211" s="61"/>
      <c r="D211" s="61"/>
    </row>
    <row r="212" spans="1:4" hidden="1">
      <c r="A212" s="61"/>
      <c r="B212" s="61"/>
      <c r="C212" s="61"/>
      <c r="D212" s="61"/>
    </row>
    <row r="213" spans="1:4" hidden="1">
      <c r="A213" s="61"/>
      <c r="B213" s="61"/>
      <c r="C213" s="61"/>
      <c r="D213" s="61"/>
    </row>
    <row r="214" spans="1:4" hidden="1">
      <c r="A214" s="61"/>
      <c r="B214" s="61"/>
      <c r="C214" s="61"/>
      <c r="D214" s="61"/>
    </row>
    <row r="215" spans="1:4" hidden="1">
      <c r="A215" s="61"/>
      <c r="B215" s="61"/>
      <c r="C215" s="61"/>
      <c r="D215" s="61"/>
    </row>
    <row r="216" spans="1:4" hidden="1">
      <c r="A216" s="61"/>
      <c r="B216" s="61"/>
      <c r="C216" s="61"/>
      <c r="D216" s="61"/>
    </row>
    <row r="217" spans="1:4" hidden="1">
      <c r="A217" s="61"/>
      <c r="B217" s="61"/>
      <c r="C217" s="61"/>
      <c r="D217" s="61"/>
    </row>
    <row r="218" spans="1:4" hidden="1">
      <c r="A218" s="61"/>
      <c r="B218" s="61"/>
      <c r="C218" s="61"/>
      <c r="D218" s="61"/>
    </row>
    <row r="219" spans="1:4" hidden="1">
      <c r="A219" s="61"/>
      <c r="B219" s="61"/>
      <c r="C219" s="61"/>
      <c r="D219" s="61"/>
    </row>
    <row r="220" spans="1:4" hidden="1">
      <c r="A220" s="61"/>
      <c r="B220" s="61"/>
      <c r="C220" s="61"/>
      <c r="D220" s="61"/>
    </row>
    <row r="221" spans="1:4" hidden="1">
      <c r="A221" s="61"/>
      <c r="B221" s="61"/>
      <c r="C221" s="61"/>
      <c r="D221" s="61"/>
    </row>
    <row r="222" spans="1:4" hidden="1">
      <c r="A222" s="61"/>
      <c r="B222" s="61"/>
      <c r="C222" s="61"/>
      <c r="D222" s="61"/>
    </row>
    <row r="223" spans="1:4" hidden="1">
      <c r="A223" s="61"/>
      <c r="B223" s="61"/>
      <c r="C223" s="61"/>
      <c r="D223" s="61"/>
    </row>
    <row r="224" spans="1:4" hidden="1">
      <c r="A224" s="61"/>
      <c r="B224" s="61"/>
      <c r="C224" s="61"/>
      <c r="D224" s="61"/>
    </row>
    <row r="225" spans="1:4" hidden="1">
      <c r="A225" s="61"/>
      <c r="B225" s="61"/>
      <c r="C225" s="61"/>
      <c r="D225" s="61"/>
    </row>
    <row r="226" spans="1:4" hidden="1">
      <c r="A226" s="61"/>
      <c r="B226" s="61"/>
      <c r="C226" s="61"/>
      <c r="D226" s="61"/>
    </row>
    <row r="227" spans="1:4" hidden="1">
      <c r="A227" s="61"/>
      <c r="B227" s="61"/>
      <c r="C227" s="61"/>
      <c r="D227" s="61"/>
    </row>
    <row r="228" spans="1:4" hidden="1">
      <c r="A228" s="61"/>
      <c r="B228" s="61"/>
      <c r="C228" s="61"/>
      <c r="D228" s="61"/>
    </row>
    <row r="229" spans="1:4" hidden="1">
      <c r="A229" s="61"/>
      <c r="B229" s="61"/>
      <c r="C229" s="61"/>
      <c r="D229" s="61"/>
    </row>
    <row r="230" spans="1:4" hidden="1">
      <c r="A230" s="61"/>
      <c r="B230" s="61"/>
      <c r="C230" s="61"/>
      <c r="D230" s="61"/>
    </row>
    <row r="231" spans="1:4" hidden="1">
      <c r="A231" s="61"/>
      <c r="B231" s="61"/>
      <c r="C231" s="61"/>
      <c r="D231" s="61"/>
    </row>
    <row r="232" spans="1:4" hidden="1">
      <c r="A232" s="61"/>
      <c r="B232" s="61"/>
      <c r="C232" s="61"/>
      <c r="D232" s="61"/>
    </row>
    <row r="233" spans="1:4" hidden="1">
      <c r="A233" s="61"/>
      <c r="B233" s="61"/>
      <c r="C233" s="61"/>
      <c r="D233" s="61"/>
    </row>
    <row r="234" spans="1:4" hidden="1">
      <c r="A234" s="61"/>
      <c r="B234" s="61"/>
      <c r="C234" s="61"/>
      <c r="D234" s="61"/>
    </row>
    <row r="235" spans="1:4" hidden="1">
      <c r="A235" s="61"/>
      <c r="B235" s="61"/>
      <c r="C235" s="61"/>
      <c r="D235" s="61"/>
    </row>
    <row r="236" spans="1:4" hidden="1">
      <c r="A236" s="61"/>
      <c r="B236" s="61"/>
      <c r="C236" s="61"/>
      <c r="D236" s="61"/>
    </row>
    <row r="237" spans="1:4" hidden="1">
      <c r="A237" s="61"/>
      <c r="B237" s="61"/>
      <c r="C237" s="61"/>
      <c r="D237" s="61"/>
    </row>
    <row r="238" spans="1:4" hidden="1">
      <c r="A238" s="61"/>
      <c r="B238" s="61"/>
      <c r="C238" s="61"/>
      <c r="D238" s="61"/>
    </row>
    <row r="239" spans="1:4" hidden="1">
      <c r="A239" s="61"/>
      <c r="B239" s="61"/>
      <c r="C239" s="61"/>
      <c r="D239" s="61"/>
    </row>
    <row r="240" spans="1:4" hidden="1">
      <c r="A240" s="61"/>
      <c r="B240" s="61"/>
      <c r="C240" s="61"/>
      <c r="D240" s="61"/>
    </row>
    <row r="241" spans="1:4" hidden="1">
      <c r="A241" s="61"/>
      <c r="B241" s="61"/>
      <c r="C241" s="61"/>
      <c r="D241" s="61"/>
    </row>
    <row r="242" spans="1:4" hidden="1">
      <c r="A242" s="61"/>
      <c r="B242" s="61"/>
      <c r="C242" s="61"/>
      <c r="D242" s="61"/>
    </row>
    <row r="243" spans="1:4" hidden="1">
      <c r="A243" s="61"/>
      <c r="B243" s="61"/>
      <c r="C243" s="61"/>
      <c r="D243" s="61"/>
    </row>
    <row r="244" spans="1:4" hidden="1">
      <c r="A244" s="61"/>
      <c r="B244" s="61"/>
      <c r="C244" s="61"/>
      <c r="D244" s="61"/>
    </row>
    <row r="245" spans="1:4" hidden="1">
      <c r="A245" s="61"/>
      <c r="B245" s="61"/>
      <c r="C245" s="61"/>
      <c r="D245" s="61"/>
    </row>
    <row r="246" spans="1:4" hidden="1">
      <c r="A246" s="61"/>
      <c r="B246" s="61"/>
      <c r="C246" s="61"/>
      <c r="D246" s="61"/>
    </row>
    <row r="247" spans="1:4" hidden="1">
      <c r="A247" s="61"/>
      <c r="B247" s="61"/>
      <c r="C247" s="61"/>
      <c r="D247" s="61"/>
    </row>
    <row r="248" spans="1:4" hidden="1">
      <c r="A248" s="61"/>
      <c r="B248" s="61"/>
      <c r="C248" s="61"/>
      <c r="D248" s="61"/>
    </row>
    <row r="249" spans="1:4" hidden="1">
      <c r="A249" s="61"/>
      <c r="B249" s="61"/>
      <c r="C249" s="61"/>
      <c r="D249" s="61"/>
    </row>
    <row r="250" spans="1:4" hidden="1">
      <c r="A250" s="61"/>
      <c r="B250" s="61"/>
      <c r="C250" s="61"/>
      <c r="D250" s="61"/>
    </row>
    <row r="251" spans="1:4" hidden="1">
      <c r="A251" s="61"/>
      <c r="B251" s="61"/>
      <c r="C251" s="61"/>
      <c r="D251" s="61"/>
    </row>
    <row r="252" spans="1:4" hidden="1">
      <c r="A252" s="61"/>
      <c r="B252" s="61"/>
      <c r="C252" s="61"/>
      <c r="D252" s="61"/>
    </row>
    <row r="253" spans="1:4" hidden="1">
      <c r="A253" s="61"/>
      <c r="B253" s="61"/>
      <c r="C253" s="61"/>
      <c r="D253" s="61"/>
    </row>
    <row r="254" spans="1:4" hidden="1">
      <c r="A254" s="61"/>
      <c r="B254" s="61"/>
      <c r="C254" s="61"/>
      <c r="D254" s="61"/>
    </row>
    <row r="255" spans="1:4" hidden="1">
      <c r="A255" s="61"/>
      <c r="B255" s="61"/>
      <c r="C255" s="61"/>
      <c r="D255" s="61"/>
    </row>
    <row r="256" spans="1:4" hidden="1">
      <c r="A256" s="61"/>
      <c r="B256" s="61"/>
      <c r="C256" s="61"/>
      <c r="D256" s="61"/>
    </row>
    <row r="257" spans="1:4" hidden="1">
      <c r="A257" s="61"/>
      <c r="B257" s="61"/>
      <c r="C257" s="61"/>
      <c r="D257" s="61"/>
    </row>
    <row r="258" spans="1:4" hidden="1">
      <c r="A258" s="61"/>
      <c r="B258" s="61"/>
      <c r="C258" s="61"/>
      <c r="D258" s="61"/>
    </row>
    <row r="259" spans="1:4" hidden="1">
      <c r="A259" s="61"/>
      <c r="B259" s="61"/>
      <c r="C259" s="61"/>
      <c r="D259" s="61"/>
    </row>
    <row r="260" spans="1:4" hidden="1">
      <c r="A260" s="61"/>
      <c r="B260" s="61"/>
      <c r="C260" s="61"/>
      <c r="D260" s="61"/>
    </row>
    <row r="261" spans="1:4" hidden="1">
      <c r="A261" s="61"/>
      <c r="B261" s="61"/>
      <c r="C261" s="61"/>
      <c r="D261" s="61"/>
    </row>
    <row r="262" spans="1:4" hidden="1">
      <c r="A262" s="61"/>
      <c r="B262" s="61"/>
      <c r="C262" s="61"/>
      <c r="D262" s="61"/>
    </row>
    <row r="263" spans="1:4" hidden="1">
      <c r="A263" s="61"/>
      <c r="B263" s="61"/>
      <c r="C263" s="61"/>
      <c r="D263" s="61"/>
    </row>
    <row r="264" spans="1:4" hidden="1">
      <c r="A264" s="61"/>
      <c r="B264" s="61"/>
      <c r="C264" s="61"/>
      <c r="D264" s="61"/>
    </row>
    <row r="265" spans="1:4" hidden="1">
      <c r="A265" s="61"/>
      <c r="B265" s="61"/>
      <c r="C265" s="61"/>
      <c r="D265" s="61"/>
    </row>
    <row r="266" spans="1:4" hidden="1">
      <c r="A266" s="61"/>
      <c r="B266" s="61"/>
      <c r="C266" s="61"/>
      <c r="D266" s="61"/>
    </row>
    <row r="267" spans="1:4" hidden="1">
      <c r="A267" s="61"/>
      <c r="B267" s="61"/>
      <c r="C267" s="61"/>
      <c r="D267" s="61"/>
    </row>
    <row r="268" spans="1:4" hidden="1">
      <c r="A268" s="61"/>
      <c r="B268" s="61"/>
      <c r="C268" s="61"/>
      <c r="D268" s="61"/>
    </row>
    <row r="269" spans="1:4" hidden="1">
      <c r="A269" s="61"/>
      <c r="B269" s="61"/>
      <c r="C269" s="61"/>
      <c r="D269" s="61"/>
    </row>
    <row r="270" spans="1:4" hidden="1">
      <c r="A270" s="61"/>
      <c r="B270" s="61"/>
      <c r="C270" s="61"/>
      <c r="D270" s="61"/>
    </row>
    <row r="271" spans="1:4" hidden="1">
      <c r="A271" s="61"/>
      <c r="B271" s="61"/>
      <c r="C271" s="61"/>
      <c r="D271" s="61"/>
    </row>
    <row r="272" spans="1:4" hidden="1">
      <c r="A272" s="61"/>
      <c r="B272" s="61"/>
      <c r="C272" s="61"/>
      <c r="D272" s="61"/>
    </row>
    <row r="273" spans="1:4" hidden="1">
      <c r="A273" s="61"/>
      <c r="B273" s="61"/>
      <c r="C273" s="61"/>
      <c r="D273" s="61"/>
    </row>
  </sheetData>
  <sheetProtection algorithmName="SHA-512" hashValue="Jvj84/xlRsrEWvS5Dn/JKGN1Hu6iXD+gWgmoDWx+dc8Wze6e+sB8rXu9bflGvYnp3MlFXHYDnL/ZTh35wYjDZQ==" saltValue="jGVtutVTH/qXfFH5Sln7gA==" spinCount="100000" sheet="1" objects="1" scenarios="1"/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  <pageSetUpPr fitToPage="1"/>
  </sheetPr>
  <dimension ref="A1:XFC688"/>
  <sheetViews>
    <sheetView zoomScale="90" zoomScaleNormal="90" workbookViewId="0">
      <selection activeCell="B11" sqref="B11"/>
    </sheetView>
  </sheetViews>
  <sheetFormatPr defaultColWidth="0" defaultRowHeight="13.8" zeroHeight="1"/>
  <cols>
    <col min="1" max="1" width="77.77734375" style="242" customWidth="1"/>
    <col min="2" max="2" width="60.33203125" style="232" bestFit="1" customWidth="1"/>
    <col min="3" max="3" width="27.21875" style="250" bestFit="1" customWidth="1"/>
    <col min="4" max="4" width="36.5546875" style="232" bestFit="1" customWidth="1"/>
    <col min="5" max="5" width="33.77734375" style="252" bestFit="1" customWidth="1"/>
    <col min="6" max="6" width="24.77734375" style="28" bestFit="1" customWidth="1"/>
    <col min="7" max="7" width="19.6640625" style="28" customWidth="1"/>
    <col min="8" max="26" width="0" style="28" hidden="1" customWidth="1"/>
    <col min="27" max="27" width="0" style="3" hidden="1" customWidth="1"/>
    <col min="28" max="16383" width="9" style="3" hidden="1"/>
    <col min="16384" max="16384" width="50.21875" style="3" hidden="1"/>
  </cols>
  <sheetData>
    <row r="1" spans="1:28">
      <c r="A1" s="197"/>
      <c r="B1" s="198"/>
      <c r="C1" s="199"/>
      <c r="D1" s="198"/>
    </row>
    <row r="2" spans="1:28" ht="17.399999999999999">
      <c r="A2" s="143" t="s">
        <v>514</v>
      </c>
      <c r="B2" s="233"/>
      <c r="C2" s="234"/>
      <c r="D2" s="143"/>
      <c r="E2" s="253"/>
    </row>
    <row r="3" spans="1:28" ht="18" thickBot="1">
      <c r="A3" s="235"/>
      <c r="B3" s="236"/>
      <c r="C3" s="237"/>
      <c r="D3" s="238"/>
    </row>
    <row r="4" spans="1:28" ht="17.399999999999999" thickBot="1">
      <c r="A4" s="216" t="s">
        <v>452</v>
      </c>
      <c r="B4" s="239"/>
      <c r="C4" s="211"/>
      <c r="D4" s="201"/>
      <c r="E4" s="254"/>
      <c r="F4" s="254"/>
      <c r="G4" s="255"/>
      <c r="AA4" s="28"/>
      <c r="AB4" s="28"/>
    </row>
    <row r="5" spans="1:28" ht="14.4" thickBot="1">
      <c r="A5" s="208" t="s">
        <v>38</v>
      </c>
      <c r="B5" s="209" t="s">
        <v>540</v>
      </c>
      <c r="C5" s="202" t="s">
        <v>39</v>
      </c>
      <c r="D5" s="227" t="s">
        <v>40</v>
      </c>
      <c r="E5" s="256" t="s">
        <v>534</v>
      </c>
      <c r="F5" s="256" t="s">
        <v>523</v>
      </c>
      <c r="G5" s="257" t="s">
        <v>41</v>
      </c>
      <c r="AA5" s="28"/>
      <c r="AB5" s="28"/>
    </row>
    <row r="6" spans="1:28">
      <c r="A6" s="187"/>
      <c r="B6" s="188"/>
      <c r="C6" s="188"/>
      <c r="D6" s="218"/>
      <c r="E6" s="258"/>
      <c r="F6" s="258" t="str">
        <f>IF([1]Apuração!$D$17="SIM","Licitação",(IF(E6="SIM","Inexigibilidade",(IF(C6*D6=0,"",IF(C6*D6&gt;40000,"Licitação","Compra Direta"))))))</f>
        <v/>
      </c>
      <c r="G6" s="259">
        <f t="shared" ref="G6:G43" si="0">C6*D6</f>
        <v>0</v>
      </c>
      <c r="AA6" s="28"/>
      <c r="AB6" s="28"/>
    </row>
    <row r="7" spans="1:28">
      <c r="A7" s="189"/>
      <c r="B7" s="190"/>
      <c r="C7" s="190"/>
      <c r="D7" s="206"/>
      <c r="E7" s="258"/>
      <c r="F7" s="258" t="str">
        <f>IF([1]Apuração!$D$17="SIM","Licitação",(IF(E7="SIM","Inexigibilidade",(IF(C7*D7=0,"",IF(C7*D7&gt;40000,"Licitação","Compra Direta"))))))</f>
        <v/>
      </c>
      <c r="G7" s="260">
        <f t="shared" si="0"/>
        <v>0</v>
      </c>
      <c r="AA7" s="28"/>
      <c r="AB7" s="28"/>
    </row>
    <row r="8" spans="1:28">
      <c r="A8" s="189"/>
      <c r="B8" s="190"/>
      <c r="C8" s="190"/>
      <c r="D8" s="206"/>
      <c r="E8" s="258"/>
      <c r="F8" s="258" t="str">
        <f>IF([1]Apuração!$D$17="SIM","Licitação",(IF(E8="SIM","Inexigibilidade",(IF(C8*D8=0,"",IF(C8*D8&gt;40000,"Licitação","Compra Direta"))))))</f>
        <v/>
      </c>
      <c r="G8" s="260">
        <f t="shared" si="0"/>
        <v>0</v>
      </c>
      <c r="AA8" s="28"/>
      <c r="AB8" s="28"/>
    </row>
    <row r="9" spans="1:28">
      <c r="A9" s="189"/>
      <c r="B9" s="190"/>
      <c r="C9" s="190"/>
      <c r="D9" s="206"/>
      <c r="E9" s="258"/>
      <c r="F9" s="258" t="str">
        <f>IF([1]Apuração!$D$17="SIM","Licitação",(IF(E9="SIM","Inexigibilidade",(IF(C9*D9=0,"",IF(C9*D9&gt;40000,"Licitação","Compra Direta"))))))</f>
        <v/>
      </c>
      <c r="G9" s="260">
        <f t="shared" si="0"/>
        <v>0</v>
      </c>
      <c r="AA9" s="28"/>
      <c r="AB9" s="28"/>
    </row>
    <row r="10" spans="1:28">
      <c r="A10" s="189"/>
      <c r="B10" s="190"/>
      <c r="C10" s="190"/>
      <c r="D10" s="206"/>
      <c r="E10" s="258"/>
      <c r="F10" s="258" t="str">
        <f>IF([1]Apuração!$D$17="SIM","Licitação",(IF(E10="SIM","Inexigibilidade",(IF(C10*D10=0,"",IF(C10*D10&gt;40000,"Licitação","Compra Direta"))))))</f>
        <v/>
      </c>
      <c r="G10" s="260">
        <f t="shared" si="0"/>
        <v>0</v>
      </c>
      <c r="AA10" s="28"/>
      <c r="AB10" s="28"/>
    </row>
    <row r="11" spans="1:28">
      <c r="A11" s="189"/>
      <c r="B11" s="190"/>
      <c r="C11" s="190"/>
      <c r="D11" s="206"/>
      <c r="E11" s="258"/>
      <c r="F11" s="258" t="str">
        <f>IF([1]Apuração!$D$17="SIM","Licitação",(IF(E11="SIM","Inexigibilidade",(IF(C11*D11=0,"",IF(C11*D11&gt;40000,"Licitação","Compra Direta"))))))</f>
        <v/>
      </c>
      <c r="G11" s="260">
        <f t="shared" si="0"/>
        <v>0</v>
      </c>
      <c r="AA11" s="28"/>
      <c r="AB11" s="28"/>
    </row>
    <row r="12" spans="1:28">
      <c r="A12" s="189"/>
      <c r="B12" s="190"/>
      <c r="C12" s="190"/>
      <c r="D12" s="206"/>
      <c r="E12" s="258"/>
      <c r="F12" s="258" t="str">
        <f>IF([1]Apuração!$D$17="SIM","Licitação",(IF(E12="SIM","Inexigibilidade",(IF(C12*D12=0,"",IF(C12*D12&gt;40000,"Licitação","Compra Direta"))))))</f>
        <v/>
      </c>
      <c r="G12" s="260">
        <f t="shared" si="0"/>
        <v>0</v>
      </c>
      <c r="AA12" s="28"/>
      <c r="AB12" s="28"/>
    </row>
    <row r="13" spans="1:28">
      <c r="A13" s="189"/>
      <c r="B13" s="190"/>
      <c r="C13" s="190"/>
      <c r="D13" s="206"/>
      <c r="E13" s="258"/>
      <c r="F13" s="258" t="str">
        <f>IF([1]Apuração!$D$17="SIM","Licitação",(IF(E13="SIM","Inexigibilidade",(IF(C13*D13=0,"",IF(C13*D13&gt;40000,"Licitação","Compra Direta"))))))</f>
        <v/>
      </c>
      <c r="G13" s="260">
        <f t="shared" si="0"/>
        <v>0</v>
      </c>
      <c r="AA13" s="28"/>
      <c r="AB13" s="28"/>
    </row>
    <row r="14" spans="1:28">
      <c r="A14" s="189"/>
      <c r="B14" s="190"/>
      <c r="C14" s="190"/>
      <c r="D14" s="206"/>
      <c r="E14" s="258"/>
      <c r="F14" s="258" t="str">
        <f>IF([1]Apuração!$D$17="SIM","Licitação",(IF(E14="SIM","Inexigibilidade",(IF(C14*D14=0,"",IF(C14*D14&gt;40000,"Licitação","Compra Direta"))))))</f>
        <v/>
      </c>
      <c r="G14" s="260">
        <f t="shared" si="0"/>
        <v>0</v>
      </c>
      <c r="AA14" s="28"/>
      <c r="AB14" s="28"/>
    </row>
    <row r="15" spans="1:28">
      <c r="A15" s="189"/>
      <c r="B15" s="190"/>
      <c r="C15" s="190"/>
      <c r="D15" s="206"/>
      <c r="E15" s="258"/>
      <c r="F15" s="258" t="str">
        <f>IF([1]Apuração!$D$17="SIM","Licitação",(IF(E15="SIM","Inexigibilidade",(IF(C15*D15=0,"",IF(C15*D15&gt;40000,"Licitação","Compra Direta"))))))</f>
        <v/>
      </c>
      <c r="G15" s="260">
        <f t="shared" si="0"/>
        <v>0</v>
      </c>
      <c r="AA15" s="28"/>
      <c r="AB15" s="28"/>
    </row>
    <row r="16" spans="1:28">
      <c r="A16" s="189"/>
      <c r="B16" s="190"/>
      <c r="C16" s="190"/>
      <c r="D16" s="206"/>
      <c r="E16" s="258"/>
      <c r="F16" s="258" t="str">
        <f>IF([1]Apuração!$D$17="SIM","Licitação",(IF(E16="SIM","Inexigibilidade",(IF(C16*D16=0,"",IF(C16*D16&gt;40000,"Licitação","Compra Direta"))))))</f>
        <v/>
      </c>
      <c r="G16" s="260">
        <f t="shared" si="0"/>
        <v>0</v>
      </c>
      <c r="AA16" s="28"/>
      <c r="AB16" s="28"/>
    </row>
    <row r="17" spans="1:28">
      <c r="A17" s="189"/>
      <c r="B17" s="190"/>
      <c r="C17" s="190"/>
      <c r="D17" s="206"/>
      <c r="E17" s="258"/>
      <c r="F17" s="258" t="str">
        <f>IF([1]Apuração!$D$17="SIM","Licitação",(IF(E17="SIM","Inexigibilidade",(IF(C17*D17=0,"",IF(C17*D17&gt;40000,"Licitação","Compra Direta"))))))</f>
        <v/>
      </c>
      <c r="G17" s="260">
        <f t="shared" si="0"/>
        <v>0</v>
      </c>
      <c r="AA17" s="28"/>
      <c r="AB17" s="28"/>
    </row>
    <row r="18" spans="1:28">
      <c r="A18" s="189"/>
      <c r="B18" s="190"/>
      <c r="C18" s="190"/>
      <c r="D18" s="206"/>
      <c r="E18" s="258"/>
      <c r="F18" s="258" t="str">
        <f>IF([1]Apuração!$D$17="SIM","Licitação",(IF(E18="SIM","Inexigibilidade",(IF(C18*D18=0,"",IF(C18*D18&gt;40000,"Licitação","Compra Direta"))))))</f>
        <v/>
      </c>
      <c r="G18" s="260">
        <f t="shared" si="0"/>
        <v>0</v>
      </c>
      <c r="AA18" s="28"/>
      <c r="AB18" s="28"/>
    </row>
    <row r="19" spans="1:28">
      <c r="A19" s="189"/>
      <c r="B19" s="190"/>
      <c r="C19" s="190"/>
      <c r="D19" s="206"/>
      <c r="E19" s="258"/>
      <c r="F19" s="258" t="str">
        <f>IF([1]Apuração!$D$17="SIM","Licitação",(IF(E19="SIM","Inexigibilidade",(IF(C19*D19=0,"",IF(C19*D19&gt;40000,"Licitação","Compra Direta"))))))</f>
        <v/>
      </c>
      <c r="G19" s="260">
        <f t="shared" si="0"/>
        <v>0</v>
      </c>
      <c r="AA19" s="28"/>
      <c r="AB19" s="28"/>
    </row>
    <row r="20" spans="1:28">
      <c r="A20" s="189"/>
      <c r="B20" s="190"/>
      <c r="C20" s="190"/>
      <c r="D20" s="206"/>
      <c r="E20" s="258"/>
      <c r="F20" s="258" t="str">
        <f>IF([1]Apuração!$D$17="SIM","Licitação",(IF(E20="SIM","Inexigibilidade",(IF(C20*D20=0,"",IF(C20*D20&gt;40000,"Licitação","Compra Direta"))))))</f>
        <v/>
      </c>
      <c r="G20" s="260">
        <f t="shared" si="0"/>
        <v>0</v>
      </c>
      <c r="AA20" s="28"/>
      <c r="AB20" s="28"/>
    </row>
    <row r="21" spans="1:28">
      <c r="A21" s="189"/>
      <c r="B21" s="190"/>
      <c r="C21" s="190"/>
      <c r="D21" s="206"/>
      <c r="E21" s="258"/>
      <c r="F21" s="258" t="str">
        <f>IF([1]Apuração!$D$17="SIM","Licitação",(IF(E21="SIM","Inexigibilidade",(IF(C21*D21=0,"",IF(C21*D21&gt;40000,"Licitação","Compra Direta"))))))</f>
        <v/>
      </c>
      <c r="G21" s="260">
        <f t="shared" si="0"/>
        <v>0</v>
      </c>
      <c r="AA21" s="28"/>
      <c r="AB21" s="28"/>
    </row>
    <row r="22" spans="1:28">
      <c r="A22" s="189"/>
      <c r="B22" s="190"/>
      <c r="C22" s="190"/>
      <c r="D22" s="206"/>
      <c r="E22" s="258"/>
      <c r="F22" s="258" t="str">
        <f>IF([1]Apuração!$D$17="SIM","Licitação",(IF(E22="SIM","Inexigibilidade",(IF(C22*D22=0,"",IF(C22*D22&gt;40000,"Licitação","Compra Direta"))))))</f>
        <v/>
      </c>
      <c r="G22" s="260">
        <f t="shared" si="0"/>
        <v>0</v>
      </c>
      <c r="AA22" s="28"/>
      <c r="AB22" s="28"/>
    </row>
    <row r="23" spans="1:28">
      <c r="A23" s="189"/>
      <c r="B23" s="190"/>
      <c r="C23" s="190"/>
      <c r="D23" s="206"/>
      <c r="E23" s="258"/>
      <c r="F23" s="258" t="str">
        <f>IF([1]Apuração!$D$17="SIM","Licitação",(IF(E23="SIM","Inexigibilidade",(IF(C23*D23=0,"",IF(C23*D23&gt;40000,"Licitação","Compra Direta"))))))</f>
        <v/>
      </c>
      <c r="G23" s="260">
        <f t="shared" si="0"/>
        <v>0</v>
      </c>
      <c r="AA23" s="28"/>
      <c r="AB23" s="28"/>
    </row>
    <row r="24" spans="1:28">
      <c r="A24" s="189"/>
      <c r="B24" s="190"/>
      <c r="C24" s="190"/>
      <c r="D24" s="206"/>
      <c r="E24" s="258"/>
      <c r="F24" s="258" t="str">
        <f>IF([1]Apuração!$D$17="SIM","Licitação",(IF(E24="SIM","Inexigibilidade",(IF(C24*D24=0,"",IF(C24*D24&gt;40000,"Licitação","Compra Direta"))))))</f>
        <v/>
      </c>
      <c r="G24" s="260">
        <f t="shared" si="0"/>
        <v>0</v>
      </c>
      <c r="AA24" s="28"/>
      <c r="AB24" s="28"/>
    </row>
    <row r="25" spans="1:28">
      <c r="A25" s="189"/>
      <c r="B25" s="190"/>
      <c r="C25" s="190"/>
      <c r="D25" s="206"/>
      <c r="E25" s="258"/>
      <c r="F25" s="258" t="str">
        <f>IF([1]Apuração!$D$17="SIM","Licitação",(IF(E25="SIM","Inexigibilidade",(IF(C25*D25=0,"",IF(C25*D25&gt;40000,"Licitação","Compra Direta"))))))</f>
        <v/>
      </c>
      <c r="G25" s="260">
        <f t="shared" ref="G25:G32" si="1">C25*D25</f>
        <v>0</v>
      </c>
      <c r="AA25" s="28"/>
      <c r="AB25" s="28"/>
    </row>
    <row r="26" spans="1:28">
      <c r="A26" s="189"/>
      <c r="B26" s="190"/>
      <c r="C26" s="190"/>
      <c r="D26" s="206"/>
      <c r="E26" s="258"/>
      <c r="F26" s="258" t="str">
        <f>IF([1]Apuração!$D$17="SIM","Licitação",(IF(E26="SIM","Inexigibilidade",(IF(C26*D26=0,"",IF(C26*D26&gt;40000,"Licitação","Compra Direta"))))))</f>
        <v/>
      </c>
      <c r="G26" s="260">
        <f t="shared" si="1"/>
        <v>0</v>
      </c>
      <c r="AA26" s="28"/>
      <c r="AB26" s="28"/>
    </row>
    <row r="27" spans="1:28">
      <c r="A27" s="189"/>
      <c r="B27" s="190"/>
      <c r="C27" s="190"/>
      <c r="D27" s="206"/>
      <c r="E27" s="258"/>
      <c r="F27" s="258" t="str">
        <f>IF([1]Apuração!$D$17="SIM","Licitação",(IF(E27="SIM","Inexigibilidade",(IF(C27*D27=0,"",IF(C27*D27&gt;40000,"Licitação","Compra Direta"))))))</f>
        <v/>
      </c>
      <c r="G27" s="260">
        <f t="shared" si="1"/>
        <v>0</v>
      </c>
      <c r="AA27" s="28"/>
      <c r="AB27" s="28"/>
    </row>
    <row r="28" spans="1:28">
      <c r="A28" s="189"/>
      <c r="B28" s="190"/>
      <c r="C28" s="190"/>
      <c r="D28" s="206"/>
      <c r="E28" s="258"/>
      <c r="F28" s="258" t="str">
        <f>IF([1]Apuração!$D$17="SIM","Licitação",(IF(E28="SIM","Inexigibilidade",(IF(C28*D28=0,"",IF(C28*D28&gt;40000,"Licitação","Compra Direta"))))))</f>
        <v/>
      </c>
      <c r="G28" s="260">
        <f t="shared" si="1"/>
        <v>0</v>
      </c>
      <c r="AA28" s="28"/>
      <c r="AB28" s="28"/>
    </row>
    <row r="29" spans="1:28">
      <c r="A29" s="189"/>
      <c r="B29" s="190"/>
      <c r="C29" s="190"/>
      <c r="D29" s="206"/>
      <c r="E29" s="258"/>
      <c r="F29" s="258" t="str">
        <f>IF([1]Apuração!$D$17="SIM","Licitação",(IF(E29="SIM","Inexigibilidade",(IF(C29*D29=0,"",IF(C29*D29&gt;40000,"Licitação","Compra Direta"))))))</f>
        <v/>
      </c>
      <c r="G29" s="260">
        <f t="shared" si="1"/>
        <v>0</v>
      </c>
      <c r="AA29" s="28"/>
      <c r="AB29" s="28"/>
    </row>
    <row r="30" spans="1:28">
      <c r="A30" s="189"/>
      <c r="B30" s="190"/>
      <c r="C30" s="190"/>
      <c r="D30" s="206"/>
      <c r="E30" s="258"/>
      <c r="F30" s="258" t="str">
        <f>IF([1]Apuração!$D$17="SIM","Licitação",(IF(E30="SIM","Inexigibilidade",(IF(C30*D30=0,"",IF(C30*D30&gt;40000,"Licitação","Compra Direta"))))))</f>
        <v/>
      </c>
      <c r="G30" s="260">
        <f t="shared" si="1"/>
        <v>0</v>
      </c>
      <c r="AA30" s="28"/>
      <c r="AB30" s="28"/>
    </row>
    <row r="31" spans="1:28">
      <c r="A31" s="189"/>
      <c r="B31" s="190"/>
      <c r="C31" s="190"/>
      <c r="D31" s="206"/>
      <c r="E31" s="258"/>
      <c r="F31" s="258" t="str">
        <f>IF([1]Apuração!$D$17="SIM","Licitação",(IF(E31="SIM","Inexigibilidade",(IF(C31*D31=0,"",IF(C31*D31&gt;40000,"Licitação","Compra Direta"))))))</f>
        <v/>
      </c>
      <c r="G31" s="260">
        <f t="shared" si="1"/>
        <v>0</v>
      </c>
      <c r="AA31" s="28"/>
      <c r="AB31" s="28"/>
    </row>
    <row r="32" spans="1:28">
      <c r="A32" s="189"/>
      <c r="B32" s="190"/>
      <c r="C32" s="190"/>
      <c r="D32" s="206"/>
      <c r="E32" s="258"/>
      <c r="F32" s="258" t="str">
        <f>IF([1]Apuração!$D$17="SIM","Licitação",(IF(E32="SIM","Inexigibilidade",(IF(C32*D32=0,"",IF(C32*D32&gt;40000,"Licitação","Compra Direta"))))))</f>
        <v/>
      </c>
      <c r="G32" s="260">
        <f t="shared" si="1"/>
        <v>0</v>
      </c>
      <c r="AA32" s="28"/>
      <c r="AB32" s="28"/>
    </row>
    <row r="33" spans="1:28">
      <c r="A33" s="189"/>
      <c r="B33" s="190"/>
      <c r="C33" s="190"/>
      <c r="D33" s="206"/>
      <c r="E33" s="258"/>
      <c r="F33" s="258" t="str">
        <f>IF([1]Apuração!$D$17="SIM","Licitação",(IF(E33="SIM","Inexigibilidade",(IF(C33*D33=0,"",IF(C33*D33&gt;40000,"Licitação","Compra Direta"))))))</f>
        <v/>
      </c>
      <c r="G33" s="260">
        <f t="shared" si="0"/>
        <v>0</v>
      </c>
      <c r="AA33" s="28"/>
      <c r="AB33" s="28"/>
    </row>
    <row r="34" spans="1:28">
      <c r="A34" s="189"/>
      <c r="B34" s="190"/>
      <c r="C34" s="190"/>
      <c r="D34" s="206"/>
      <c r="E34" s="258"/>
      <c r="F34" s="258" t="str">
        <f>IF([1]Apuração!$D$17="SIM","Licitação",(IF(E34="SIM","Inexigibilidade",(IF(C34*D34=0,"",IF(C34*D34&gt;40000,"Licitação","Compra Direta"))))))</f>
        <v/>
      </c>
      <c r="G34" s="260">
        <f t="shared" si="0"/>
        <v>0</v>
      </c>
      <c r="AA34" s="28"/>
      <c r="AB34" s="28"/>
    </row>
    <row r="35" spans="1:28">
      <c r="A35" s="189"/>
      <c r="B35" s="190"/>
      <c r="C35" s="190"/>
      <c r="D35" s="206"/>
      <c r="E35" s="258"/>
      <c r="F35" s="258" t="str">
        <f>IF([1]Apuração!$D$17="SIM","Licitação",(IF(E35="SIM","Inexigibilidade",(IF(C35*D35=0,"",IF(C35*D35&gt;40000,"Licitação","Compra Direta"))))))</f>
        <v/>
      </c>
      <c r="G35" s="260">
        <f t="shared" si="0"/>
        <v>0</v>
      </c>
      <c r="AA35" s="28"/>
      <c r="AB35" s="28"/>
    </row>
    <row r="36" spans="1:28">
      <c r="A36" s="189"/>
      <c r="B36" s="190"/>
      <c r="C36" s="190"/>
      <c r="D36" s="206"/>
      <c r="E36" s="258"/>
      <c r="F36" s="258" t="str">
        <f>IF([1]Apuração!$D$17="SIM","Licitação",(IF(E36="SIM","Inexigibilidade",(IF(C36*D36=0,"",IF(C36*D36&gt;40000,"Licitação","Compra Direta"))))))</f>
        <v/>
      </c>
      <c r="G36" s="260">
        <f t="shared" si="0"/>
        <v>0</v>
      </c>
      <c r="AA36" s="28"/>
      <c r="AB36" s="28"/>
    </row>
    <row r="37" spans="1:28">
      <c r="A37" s="189"/>
      <c r="B37" s="190"/>
      <c r="C37" s="190"/>
      <c r="D37" s="206"/>
      <c r="E37" s="258"/>
      <c r="F37" s="258" t="str">
        <f>IF([1]Apuração!$D$17="SIM","Licitação",(IF(E37="SIM","Inexigibilidade",(IF(C37*D37=0,"",IF(C37*D37&gt;40000,"Licitação","Compra Direta"))))))</f>
        <v/>
      </c>
      <c r="G37" s="260">
        <f t="shared" si="0"/>
        <v>0</v>
      </c>
      <c r="AA37" s="28"/>
      <c r="AB37" s="28"/>
    </row>
    <row r="38" spans="1:28">
      <c r="A38" s="189"/>
      <c r="B38" s="190"/>
      <c r="C38" s="190"/>
      <c r="D38" s="206"/>
      <c r="E38" s="258"/>
      <c r="F38" s="258" t="str">
        <f>IF([1]Apuração!$D$17="SIM","Licitação",(IF(E38="SIM","Inexigibilidade",(IF(C38*D38=0,"",IF(C38*D38&gt;40000,"Licitação","Compra Direta"))))))</f>
        <v/>
      </c>
      <c r="G38" s="260">
        <f t="shared" si="0"/>
        <v>0</v>
      </c>
      <c r="AA38" s="28"/>
      <c r="AB38" s="28"/>
    </row>
    <row r="39" spans="1:28">
      <c r="A39" s="189"/>
      <c r="B39" s="190"/>
      <c r="C39" s="190"/>
      <c r="D39" s="206"/>
      <c r="E39" s="258"/>
      <c r="F39" s="258" t="str">
        <f>IF([1]Apuração!$D$17="SIM","Licitação",(IF(E39="SIM","Inexigibilidade",(IF(C39*D39=0,"",IF(C39*D39&gt;40000,"Licitação","Compra Direta"))))))</f>
        <v/>
      </c>
      <c r="G39" s="260">
        <f t="shared" si="0"/>
        <v>0</v>
      </c>
      <c r="AA39" s="28"/>
      <c r="AB39" s="28"/>
    </row>
    <row r="40" spans="1:28">
      <c r="A40" s="189"/>
      <c r="B40" s="190"/>
      <c r="C40" s="190"/>
      <c r="D40" s="206"/>
      <c r="E40" s="258"/>
      <c r="F40" s="258" t="str">
        <f>IF([1]Apuração!$D$17="SIM","Licitação",(IF(E40="SIM","Inexigibilidade",(IF(C40*D40=0,"",IF(C40*D40&gt;40000,"Licitação","Compra Direta"))))))</f>
        <v/>
      </c>
      <c r="G40" s="260">
        <f t="shared" si="0"/>
        <v>0</v>
      </c>
      <c r="AA40" s="28"/>
      <c r="AB40" s="28"/>
    </row>
    <row r="41" spans="1:28">
      <c r="A41" s="189"/>
      <c r="B41" s="190"/>
      <c r="C41" s="190"/>
      <c r="D41" s="206"/>
      <c r="E41" s="258"/>
      <c r="F41" s="258" t="str">
        <f>IF([1]Apuração!$D$17="SIM","Licitação",(IF(E41="SIM","Inexigibilidade",(IF(C41*D41=0,"",IF(C41*D41&gt;40000,"Licitação","Compra Direta"))))))</f>
        <v/>
      </c>
      <c r="G41" s="260">
        <f t="shared" si="0"/>
        <v>0</v>
      </c>
      <c r="AA41" s="28"/>
      <c r="AB41" s="28"/>
    </row>
    <row r="42" spans="1:28">
      <c r="A42" s="189"/>
      <c r="B42" s="190"/>
      <c r="C42" s="190"/>
      <c r="D42" s="206"/>
      <c r="E42" s="258"/>
      <c r="F42" s="258" t="str">
        <f>IF([1]Apuração!$D$17="SIM","Licitação",(IF(E42="SIM","Inexigibilidade",(IF(C42*D42=0,"",IF(C42*D42&gt;40000,"Licitação","Compra Direta"))))))</f>
        <v/>
      </c>
      <c r="G42" s="260">
        <f t="shared" si="0"/>
        <v>0</v>
      </c>
      <c r="AA42" s="28"/>
      <c r="AB42" s="28"/>
    </row>
    <row r="43" spans="1:28" ht="14.4" thickBot="1">
      <c r="A43" s="191"/>
      <c r="B43" s="192"/>
      <c r="C43" s="192"/>
      <c r="D43" s="193"/>
      <c r="E43" s="261"/>
      <c r="F43" s="261" t="str">
        <f>IF([1]Apuração!$D$17="SIM","Licitação",(IF(E43="SIM","Inexigibilidade",(IF(C43*D43=0,"",IF(C43*D43&gt;40000,"Licitação","Compra Direta"))))))</f>
        <v/>
      </c>
      <c r="G43" s="262">
        <f t="shared" si="0"/>
        <v>0</v>
      </c>
      <c r="AA43" s="28"/>
      <c r="AB43" s="28"/>
    </row>
    <row r="44" spans="1:28" ht="14.4" thickBot="1">
      <c r="A44" s="194" t="s">
        <v>21</v>
      </c>
      <c r="B44" s="207"/>
      <c r="C44" s="212"/>
      <c r="D44" s="213"/>
      <c r="E44" s="263"/>
      <c r="F44" s="264"/>
      <c r="G44" s="265">
        <f>SUM(G6:G43)</f>
        <v>0</v>
      </c>
      <c r="AA44" s="28"/>
      <c r="AB44" s="28"/>
    </row>
    <row r="45" spans="1:28">
      <c r="A45" s="197"/>
      <c r="B45" s="198"/>
      <c r="C45" s="199"/>
      <c r="D45" s="198"/>
    </row>
    <row r="46" spans="1:28" ht="14.4" thickBot="1">
      <c r="A46" s="197"/>
      <c r="B46" s="198"/>
      <c r="C46" s="199"/>
      <c r="D46" s="198"/>
    </row>
    <row r="47" spans="1:28" ht="17.399999999999999" thickBot="1">
      <c r="A47" s="210" t="s">
        <v>451</v>
      </c>
      <c r="B47" s="211"/>
      <c r="C47" s="201"/>
      <c r="D47" s="214"/>
      <c r="E47" s="254"/>
      <c r="F47" s="266"/>
      <c r="G47" s="255"/>
      <c r="AA47" s="28"/>
    </row>
    <row r="48" spans="1:28" ht="14.4" thickBot="1">
      <c r="A48" s="202" t="s">
        <v>38</v>
      </c>
      <c r="B48" s="203" t="s">
        <v>540</v>
      </c>
      <c r="C48" s="203" t="s">
        <v>39</v>
      </c>
      <c r="D48" s="204" t="s">
        <v>40</v>
      </c>
      <c r="E48" s="256" t="s">
        <v>520</v>
      </c>
      <c r="F48" s="256" t="s">
        <v>509</v>
      </c>
      <c r="G48" s="267" t="s">
        <v>41</v>
      </c>
      <c r="AA48" s="28"/>
      <c r="AB48" s="28"/>
    </row>
    <row r="49" spans="1:28">
      <c r="A49" s="187"/>
      <c r="B49" s="188"/>
      <c r="C49" s="188"/>
      <c r="D49" s="205"/>
      <c r="E49" s="258"/>
      <c r="F49" s="258" t="str">
        <f>IF([1]Apuração!$D$25="SIM","Licitação",(IF(E49="SIM","Inexigibilidade",(IF(C49*D49=0,"",IF(C49*D49&gt;40000,"Licitação","Compra Direta"))))))</f>
        <v/>
      </c>
      <c r="G49" s="268">
        <f t="shared" ref="G49:G82" si="2">C49*D49</f>
        <v>0</v>
      </c>
      <c r="AA49" s="28"/>
      <c r="AB49" s="28"/>
    </row>
    <row r="50" spans="1:28">
      <c r="A50" s="187"/>
      <c r="B50" s="188"/>
      <c r="C50" s="188"/>
      <c r="D50" s="205"/>
      <c r="E50" s="258"/>
      <c r="F50" s="258" t="str">
        <f>IF([1]Apuração!$D$25="SIM","Licitação",(IF(E50="SIM","Inexigibilidade",(IF(C50*D50=0,"",IF(C50*D50&gt;40000,"Licitação","Compra Direta"))))))</f>
        <v/>
      </c>
      <c r="G50" s="269">
        <f t="shared" si="2"/>
        <v>0</v>
      </c>
      <c r="AA50" s="28"/>
      <c r="AB50" s="28"/>
    </row>
    <row r="51" spans="1:28">
      <c r="A51" s="187"/>
      <c r="B51" s="188"/>
      <c r="C51" s="188"/>
      <c r="D51" s="205"/>
      <c r="E51" s="258"/>
      <c r="F51" s="258" t="str">
        <f>IF([1]Apuração!$D$25="SIM","Licitação",(IF(E51="SIM","Inexigibilidade",(IF(C51*D51=0,"",IF(C51*D51&gt;40000,"Licitação","Compra Direta"))))))</f>
        <v/>
      </c>
      <c r="G51" s="269">
        <f t="shared" si="2"/>
        <v>0</v>
      </c>
      <c r="AA51" s="28"/>
      <c r="AB51" s="28"/>
    </row>
    <row r="52" spans="1:28">
      <c r="A52" s="187"/>
      <c r="B52" s="188"/>
      <c r="C52" s="188"/>
      <c r="D52" s="205"/>
      <c r="E52" s="258"/>
      <c r="F52" s="258" t="str">
        <f>IF([1]Apuração!$D$25="SIM","Licitação",(IF(E52="SIM","Inexigibilidade",(IF(C52*D52=0,"",IF(C52*D52&gt;40000,"Licitação","Compra Direta"))))))</f>
        <v/>
      </c>
      <c r="G52" s="269">
        <f t="shared" si="2"/>
        <v>0</v>
      </c>
      <c r="AA52" s="28"/>
      <c r="AB52" s="28"/>
    </row>
    <row r="53" spans="1:28">
      <c r="A53" s="187"/>
      <c r="B53" s="188"/>
      <c r="C53" s="188"/>
      <c r="D53" s="205"/>
      <c r="E53" s="258"/>
      <c r="F53" s="258" t="str">
        <f>IF([1]Apuração!$D$25="SIM","Licitação",(IF(E53="SIM","Inexigibilidade",(IF(C53*D53=0,"",IF(C53*D53&gt;40000,"Licitação","Compra Direta"))))))</f>
        <v/>
      </c>
      <c r="G53" s="269">
        <f t="shared" si="2"/>
        <v>0</v>
      </c>
      <c r="AA53" s="28"/>
      <c r="AB53" s="28"/>
    </row>
    <row r="54" spans="1:28">
      <c r="A54" s="187"/>
      <c r="B54" s="188"/>
      <c r="C54" s="188"/>
      <c r="D54" s="205"/>
      <c r="E54" s="258"/>
      <c r="F54" s="258" t="str">
        <f>IF([1]Apuração!$D$25="SIM","Licitação",(IF(E54="SIM","Inexigibilidade",(IF(C54*D54=0,"",IF(C54*D54&gt;40000,"Licitação","Compra Direta"))))))</f>
        <v/>
      </c>
      <c r="G54" s="269">
        <f t="shared" si="2"/>
        <v>0</v>
      </c>
      <c r="AA54" s="28"/>
      <c r="AB54" s="28"/>
    </row>
    <row r="55" spans="1:28">
      <c r="A55" s="187"/>
      <c r="B55" s="188"/>
      <c r="C55" s="188"/>
      <c r="D55" s="205"/>
      <c r="E55" s="258"/>
      <c r="F55" s="258" t="str">
        <f>IF([1]Apuração!$D$25="SIM","Licitação",(IF(E55="SIM","Inexigibilidade",(IF(C55*D55=0,"",IF(C55*D55&gt;40000,"Licitação","Compra Direta"))))))</f>
        <v/>
      </c>
      <c r="G55" s="269">
        <f t="shared" si="2"/>
        <v>0</v>
      </c>
      <c r="AA55" s="28"/>
      <c r="AB55" s="28"/>
    </row>
    <row r="56" spans="1:28">
      <c r="A56" s="187"/>
      <c r="B56" s="188"/>
      <c r="C56" s="188"/>
      <c r="D56" s="205"/>
      <c r="E56" s="258"/>
      <c r="F56" s="258" t="str">
        <f>IF([1]Apuração!$D$25="SIM","Licitação",(IF(E56="SIM","Inexigibilidade",(IF(C56*D56=0,"",IF(C56*D56&gt;40000,"Licitação","Compra Direta"))))))</f>
        <v/>
      </c>
      <c r="G56" s="269">
        <f t="shared" si="2"/>
        <v>0</v>
      </c>
      <c r="AA56" s="28"/>
      <c r="AB56" s="28"/>
    </row>
    <row r="57" spans="1:28">
      <c r="A57" s="187"/>
      <c r="B57" s="188"/>
      <c r="C57" s="188"/>
      <c r="D57" s="205"/>
      <c r="E57" s="258"/>
      <c r="F57" s="258" t="str">
        <f>IF([1]Apuração!$D$25="SIM","Licitação",(IF(E57="SIM","Inexigibilidade",(IF(C57*D57=0,"",IF(C57*D57&gt;40000,"Licitação","Compra Direta"))))))</f>
        <v/>
      </c>
      <c r="G57" s="269">
        <f t="shared" si="2"/>
        <v>0</v>
      </c>
      <c r="AA57" s="28"/>
      <c r="AB57" s="28"/>
    </row>
    <row r="58" spans="1:28">
      <c r="A58" s="187"/>
      <c r="B58" s="188"/>
      <c r="C58" s="188"/>
      <c r="D58" s="205"/>
      <c r="E58" s="258"/>
      <c r="F58" s="258" t="str">
        <f>IF([1]Apuração!$D$25="SIM","Licitação",(IF(E58="SIM","Inexigibilidade",(IF(C58*D58=0,"",IF(C58*D58&gt;40000,"Licitação","Compra Direta"))))))</f>
        <v/>
      </c>
      <c r="G58" s="269">
        <f t="shared" si="2"/>
        <v>0</v>
      </c>
      <c r="AA58" s="28"/>
      <c r="AB58" s="28"/>
    </row>
    <row r="59" spans="1:28">
      <c r="A59" s="187"/>
      <c r="B59" s="188"/>
      <c r="C59" s="188"/>
      <c r="D59" s="205"/>
      <c r="E59" s="258"/>
      <c r="F59" s="258" t="str">
        <f>IF([1]Apuração!$D$25="SIM","Licitação",(IF(E59="SIM","Inexigibilidade",(IF(C59*D59=0,"",IF(C59*D59&gt;40000,"Licitação","Compra Direta"))))))</f>
        <v/>
      </c>
      <c r="G59" s="269">
        <f t="shared" si="2"/>
        <v>0</v>
      </c>
      <c r="AA59" s="28"/>
      <c r="AB59" s="28"/>
    </row>
    <row r="60" spans="1:28">
      <c r="A60" s="187"/>
      <c r="B60" s="188"/>
      <c r="C60" s="188"/>
      <c r="D60" s="205"/>
      <c r="E60" s="258"/>
      <c r="F60" s="258" t="str">
        <f>IF([1]Apuração!$D$25="SIM","Licitação",(IF(E60="SIM","Inexigibilidade",(IF(C60*D60=0,"",IF(C60*D60&gt;40000,"Licitação","Compra Direta"))))))</f>
        <v/>
      </c>
      <c r="G60" s="269">
        <f t="shared" ref="G60:G63" si="3">C60*D60</f>
        <v>0</v>
      </c>
      <c r="AA60" s="28"/>
      <c r="AB60" s="28"/>
    </row>
    <row r="61" spans="1:28">
      <c r="A61" s="187"/>
      <c r="B61" s="188"/>
      <c r="C61" s="188"/>
      <c r="D61" s="205"/>
      <c r="E61" s="258"/>
      <c r="F61" s="258" t="str">
        <f>IF([1]Apuração!$D$25="SIM","Licitação",(IF(E61="SIM","Inexigibilidade",(IF(C61*D61=0,"",IF(C61*D61&gt;40000,"Licitação","Compra Direta"))))))</f>
        <v/>
      </c>
      <c r="G61" s="269">
        <f t="shared" si="3"/>
        <v>0</v>
      </c>
      <c r="AA61" s="28"/>
      <c r="AB61" s="28"/>
    </row>
    <row r="62" spans="1:28">
      <c r="A62" s="187"/>
      <c r="B62" s="188"/>
      <c r="C62" s="188"/>
      <c r="D62" s="205"/>
      <c r="E62" s="258"/>
      <c r="F62" s="258" t="str">
        <f>IF([1]Apuração!$D$25="SIM","Licitação",(IF(E62="SIM","Inexigibilidade",(IF(C62*D62=0,"",IF(C62*D62&gt;40000,"Licitação","Compra Direta"))))))</f>
        <v/>
      </c>
      <c r="G62" s="269">
        <f t="shared" si="3"/>
        <v>0</v>
      </c>
      <c r="AA62" s="28"/>
      <c r="AB62" s="28"/>
    </row>
    <row r="63" spans="1:28">
      <c r="A63" s="187"/>
      <c r="B63" s="188"/>
      <c r="C63" s="188"/>
      <c r="D63" s="205"/>
      <c r="E63" s="258"/>
      <c r="F63" s="258" t="str">
        <f>IF([1]Apuração!$D$25="SIM","Licitação",(IF(E63="SIM","Inexigibilidade",(IF(C63*D63=0,"",IF(C63*D63&gt;40000,"Licitação","Compra Direta"))))))</f>
        <v/>
      </c>
      <c r="G63" s="269">
        <f t="shared" si="3"/>
        <v>0</v>
      </c>
      <c r="AA63" s="28"/>
      <c r="AB63" s="28"/>
    </row>
    <row r="64" spans="1:28">
      <c r="A64" s="187"/>
      <c r="B64" s="188"/>
      <c r="C64" s="188"/>
      <c r="D64" s="205"/>
      <c r="E64" s="258"/>
      <c r="F64" s="258" t="str">
        <f>IF([1]Apuração!$D$25="SIM","Licitação",(IF(E64="SIM","Inexigibilidade",(IF(C64*D64=0,"",IF(C64*D64&gt;40000,"Licitação","Compra Direta"))))))</f>
        <v/>
      </c>
      <c r="G64" s="269">
        <f t="shared" si="2"/>
        <v>0</v>
      </c>
      <c r="AA64" s="28"/>
      <c r="AB64" s="28"/>
    </row>
    <row r="65" spans="1:28">
      <c r="A65" s="187"/>
      <c r="B65" s="188"/>
      <c r="C65" s="188"/>
      <c r="D65" s="205"/>
      <c r="E65" s="258"/>
      <c r="F65" s="258" t="str">
        <f>IF([1]Apuração!$D$25="SIM","Licitação",(IF(E65="SIM","Inexigibilidade",(IF(C65*D65=0,"",IF(C65*D65&gt;40000,"Licitação","Compra Direta"))))))</f>
        <v/>
      </c>
      <c r="G65" s="269">
        <f t="shared" ref="G65:G72" si="4">C65*D65</f>
        <v>0</v>
      </c>
      <c r="AA65" s="28"/>
      <c r="AB65" s="28"/>
    </row>
    <row r="66" spans="1:28">
      <c r="A66" s="187"/>
      <c r="B66" s="188"/>
      <c r="C66" s="188"/>
      <c r="D66" s="205"/>
      <c r="E66" s="258"/>
      <c r="F66" s="258" t="str">
        <f>IF([1]Apuração!$D$25="SIM","Licitação",(IF(E66="SIM","Inexigibilidade",(IF(C66*D66=0,"",IF(C66*D66&gt;40000,"Licitação","Compra Direta"))))))</f>
        <v/>
      </c>
      <c r="G66" s="269">
        <f t="shared" si="4"/>
        <v>0</v>
      </c>
      <c r="AA66" s="28"/>
      <c r="AB66" s="28"/>
    </row>
    <row r="67" spans="1:28">
      <c r="A67" s="187"/>
      <c r="B67" s="188"/>
      <c r="C67" s="188"/>
      <c r="D67" s="205"/>
      <c r="E67" s="258"/>
      <c r="F67" s="258" t="str">
        <f>IF([1]Apuração!$D$25="SIM","Licitação",(IF(E67="SIM","Inexigibilidade",(IF(C67*D67=0,"",IF(C67*D67&gt;40000,"Licitação","Compra Direta"))))))</f>
        <v/>
      </c>
      <c r="G67" s="269">
        <f t="shared" si="4"/>
        <v>0</v>
      </c>
      <c r="AA67" s="28"/>
      <c r="AB67" s="28"/>
    </row>
    <row r="68" spans="1:28">
      <c r="A68" s="187"/>
      <c r="B68" s="188"/>
      <c r="C68" s="188"/>
      <c r="D68" s="205"/>
      <c r="E68" s="258"/>
      <c r="F68" s="258" t="str">
        <f>IF([1]Apuração!$D$25="SIM","Licitação",(IF(E68="SIM","Inexigibilidade",(IF(C68*D68=0,"",IF(C68*D68&gt;40000,"Licitação","Compra Direta"))))))</f>
        <v/>
      </c>
      <c r="G68" s="269">
        <f t="shared" si="4"/>
        <v>0</v>
      </c>
      <c r="AA68" s="28"/>
      <c r="AB68" s="28"/>
    </row>
    <row r="69" spans="1:28">
      <c r="A69" s="187"/>
      <c r="B69" s="188"/>
      <c r="C69" s="188"/>
      <c r="D69" s="205"/>
      <c r="E69" s="258"/>
      <c r="F69" s="258" t="str">
        <f>IF([1]Apuração!$D$25="SIM","Licitação",(IF(E69="SIM","Inexigibilidade",(IF(C69*D69=0,"",IF(C69*D69&gt;40000,"Licitação","Compra Direta"))))))</f>
        <v/>
      </c>
      <c r="G69" s="269">
        <f t="shared" si="4"/>
        <v>0</v>
      </c>
      <c r="AA69" s="28"/>
      <c r="AB69" s="28"/>
    </row>
    <row r="70" spans="1:28">
      <c r="A70" s="187"/>
      <c r="B70" s="188"/>
      <c r="C70" s="188"/>
      <c r="D70" s="205"/>
      <c r="E70" s="258"/>
      <c r="F70" s="258" t="str">
        <f>IF([1]Apuração!$D$25="SIM","Licitação",(IF(E70="SIM","Inexigibilidade",(IF(C70*D70=0,"",IF(C70*D70&gt;40000,"Licitação","Compra Direta"))))))</f>
        <v/>
      </c>
      <c r="G70" s="269">
        <f t="shared" si="4"/>
        <v>0</v>
      </c>
      <c r="AA70" s="28"/>
      <c r="AB70" s="28"/>
    </row>
    <row r="71" spans="1:28">
      <c r="A71" s="187"/>
      <c r="B71" s="188"/>
      <c r="C71" s="188"/>
      <c r="D71" s="205"/>
      <c r="E71" s="258"/>
      <c r="F71" s="258" t="str">
        <f>IF([1]Apuração!$D$25="SIM","Licitação",(IF(E71="SIM","Inexigibilidade",(IF(C71*D71=0,"",IF(C71*D71&gt;40000,"Licitação","Compra Direta"))))))</f>
        <v/>
      </c>
      <c r="G71" s="269">
        <f t="shared" si="4"/>
        <v>0</v>
      </c>
      <c r="AA71" s="28"/>
      <c r="AB71" s="28"/>
    </row>
    <row r="72" spans="1:28">
      <c r="A72" s="187"/>
      <c r="B72" s="190"/>
      <c r="C72" s="190"/>
      <c r="D72" s="206"/>
      <c r="E72" s="258"/>
      <c r="F72" s="258" t="str">
        <f>IF([1]Apuração!$D$25="SIM","Licitação",(IF(E72="SIM","Inexigibilidade",(IF(C72*D72=0,"",IF(C72*D72&gt;40000,"Licitação","Compra Direta"))))))</f>
        <v/>
      </c>
      <c r="G72" s="269">
        <f t="shared" si="4"/>
        <v>0</v>
      </c>
      <c r="AA72" s="28"/>
      <c r="AB72" s="28"/>
    </row>
    <row r="73" spans="1:28">
      <c r="A73" s="187"/>
      <c r="B73" s="188"/>
      <c r="C73" s="188"/>
      <c r="D73" s="205"/>
      <c r="E73" s="258"/>
      <c r="F73" s="258" t="str">
        <f>IF([1]Apuração!$D$25="SIM","Licitação",(IF(E73="SIM","Inexigibilidade",(IF(C73*D73=0,"",IF(C73*D73&gt;40000,"Licitação","Compra Direta"))))))</f>
        <v/>
      </c>
      <c r="G73" s="269">
        <f t="shared" si="2"/>
        <v>0</v>
      </c>
      <c r="AA73" s="28"/>
      <c r="AB73" s="28"/>
    </row>
    <row r="74" spans="1:28">
      <c r="A74" s="187"/>
      <c r="B74" s="188"/>
      <c r="C74" s="188"/>
      <c r="D74" s="205"/>
      <c r="E74" s="258"/>
      <c r="F74" s="258" t="str">
        <f>IF([1]Apuração!$D$25="SIM","Licitação",(IF(E74="SIM","Inexigibilidade",(IF(C74*D74=0,"",IF(C74*D74&gt;40000,"Licitação","Compra Direta"))))))</f>
        <v/>
      </c>
      <c r="G74" s="269">
        <f t="shared" si="2"/>
        <v>0</v>
      </c>
      <c r="AA74" s="28"/>
      <c r="AB74" s="28"/>
    </row>
    <row r="75" spans="1:28">
      <c r="A75" s="187"/>
      <c r="B75" s="188"/>
      <c r="C75" s="188"/>
      <c r="D75" s="205"/>
      <c r="E75" s="258"/>
      <c r="F75" s="258" t="str">
        <f>IF([1]Apuração!$D$25="SIM","Licitação",(IF(E75="SIM","Inexigibilidade",(IF(C75*D75=0,"",IF(C75*D75&gt;40000,"Licitação","Compra Direta"))))))</f>
        <v/>
      </c>
      <c r="G75" s="269">
        <f t="shared" si="2"/>
        <v>0</v>
      </c>
      <c r="AA75" s="28"/>
      <c r="AB75" s="28"/>
    </row>
    <row r="76" spans="1:28">
      <c r="A76" s="187"/>
      <c r="B76" s="188"/>
      <c r="C76" s="188"/>
      <c r="D76" s="205"/>
      <c r="E76" s="258"/>
      <c r="F76" s="258" t="str">
        <f>IF([1]Apuração!$D$25="SIM","Licitação",(IF(E76="SIM","Inexigibilidade",(IF(C76*D76=0,"",IF(C76*D76&gt;40000,"Licitação","Compra Direta"))))))</f>
        <v/>
      </c>
      <c r="G76" s="269">
        <f t="shared" si="2"/>
        <v>0</v>
      </c>
      <c r="AA76" s="28"/>
      <c r="AB76" s="28"/>
    </row>
    <row r="77" spans="1:28">
      <c r="A77" s="187"/>
      <c r="B77" s="188"/>
      <c r="C77" s="188"/>
      <c r="D77" s="205"/>
      <c r="E77" s="258"/>
      <c r="F77" s="258" t="str">
        <f>IF([1]Apuração!$D$25="SIM","Licitação",(IF(E77="SIM","Inexigibilidade",(IF(C77*D77=0,"",IF(C77*D77&gt;40000,"Licitação","Compra Direta"))))))</f>
        <v/>
      </c>
      <c r="G77" s="269">
        <f t="shared" si="2"/>
        <v>0</v>
      </c>
      <c r="AA77" s="28"/>
      <c r="AB77" s="28"/>
    </row>
    <row r="78" spans="1:28">
      <c r="A78" s="187"/>
      <c r="B78" s="188"/>
      <c r="C78" s="188"/>
      <c r="D78" s="205"/>
      <c r="E78" s="258"/>
      <c r="F78" s="258" t="str">
        <f>IF([1]Apuração!$D$25="SIM","Licitação",(IF(E78="SIM","Inexigibilidade",(IF(C78*D78=0,"",IF(C78*D78&gt;40000,"Licitação","Compra Direta"))))))</f>
        <v/>
      </c>
      <c r="G78" s="269">
        <f t="shared" si="2"/>
        <v>0</v>
      </c>
      <c r="AA78" s="28"/>
      <c r="AB78" s="28"/>
    </row>
    <row r="79" spans="1:28">
      <c r="A79" s="187"/>
      <c r="B79" s="188"/>
      <c r="C79" s="188"/>
      <c r="D79" s="205"/>
      <c r="E79" s="258"/>
      <c r="F79" s="258" t="str">
        <f>IF([1]Apuração!$D$25="SIM","Licitação",(IF(E79="SIM","Inexigibilidade",(IF(C79*D79=0,"",IF(C79*D79&gt;40000,"Licitação","Compra Direta"))))))</f>
        <v/>
      </c>
      <c r="G79" s="269">
        <f t="shared" si="2"/>
        <v>0</v>
      </c>
      <c r="AA79" s="28"/>
      <c r="AB79" s="28"/>
    </row>
    <row r="80" spans="1:28">
      <c r="A80" s="187"/>
      <c r="B80" s="190"/>
      <c r="C80" s="190"/>
      <c r="D80" s="206"/>
      <c r="E80" s="258"/>
      <c r="F80" s="258" t="str">
        <f>IF([1]Apuração!$D$25="SIM","Licitação",(IF(E80="SIM","Inexigibilidade",(IF(C80*D80=0,"",IF(C80*D80&gt;40000,"Licitação","Compra Direta"))))))</f>
        <v/>
      </c>
      <c r="G80" s="269">
        <f t="shared" si="2"/>
        <v>0</v>
      </c>
      <c r="AA80" s="28"/>
      <c r="AB80" s="28"/>
    </row>
    <row r="81" spans="1:28">
      <c r="A81" s="187"/>
      <c r="B81" s="190"/>
      <c r="C81" s="190"/>
      <c r="D81" s="206"/>
      <c r="E81" s="258"/>
      <c r="F81" s="258" t="str">
        <f>IF([1]Apuração!$D$25="SIM","Licitação",(IF(E81="SIM","Inexigibilidade",(IF(C81*D81=0,"",IF(C81*D81&gt;40000,"Licitação","Compra Direta"))))))</f>
        <v/>
      </c>
      <c r="G81" s="269">
        <f t="shared" si="2"/>
        <v>0</v>
      </c>
      <c r="AA81" s="28"/>
      <c r="AB81" s="28"/>
    </row>
    <row r="82" spans="1:28" ht="14.4" thickBot="1">
      <c r="A82" s="290"/>
      <c r="B82" s="192"/>
      <c r="C82" s="192"/>
      <c r="D82" s="193"/>
      <c r="E82" s="258"/>
      <c r="F82" s="258" t="str">
        <f>IF([1]Apuração!$D$25="SIM","Licitação",(IF(E82="SIM","Inexigibilidade",(IF(C82*D82=0,"",IF(C82*D82&gt;40000,"Licitação","Compra Direta"))))))</f>
        <v/>
      </c>
      <c r="G82" s="269">
        <f t="shared" si="2"/>
        <v>0</v>
      </c>
      <c r="AA82" s="28"/>
      <c r="AB82" s="28"/>
    </row>
    <row r="83" spans="1:28" ht="14.4" thickBot="1">
      <c r="A83" s="194" t="s">
        <v>21</v>
      </c>
      <c r="B83" s="195"/>
      <c r="C83" s="196"/>
      <c r="D83" s="215"/>
      <c r="E83" s="271"/>
      <c r="F83" s="271"/>
      <c r="G83" s="265">
        <f>SUM(G49:G82)</f>
        <v>0</v>
      </c>
      <c r="H83" s="265">
        <f>SUM(G49:G82)</f>
        <v>0</v>
      </c>
      <c r="AA83" s="28"/>
      <c r="AB83" s="28"/>
    </row>
    <row r="84" spans="1:28">
      <c r="A84" s="197"/>
      <c r="B84" s="198"/>
      <c r="C84" s="199"/>
      <c r="D84" s="198"/>
    </row>
    <row r="85" spans="1:28" ht="14.4" thickBot="1">
      <c r="A85" s="197"/>
      <c r="B85" s="198"/>
      <c r="C85" s="199"/>
      <c r="D85" s="198"/>
    </row>
    <row r="86" spans="1:28" ht="17.399999999999999" thickBot="1">
      <c r="A86" s="216" t="s">
        <v>449</v>
      </c>
      <c r="B86" s="211"/>
      <c r="C86" s="201"/>
      <c r="D86" s="214"/>
      <c r="E86" s="266"/>
      <c r="F86" s="255"/>
    </row>
    <row r="87" spans="1:28" ht="14.4" thickBot="1">
      <c r="A87" s="208" t="s">
        <v>38</v>
      </c>
      <c r="B87" s="209" t="s">
        <v>540</v>
      </c>
      <c r="C87" s="209" t="s">
        <v>39</v>
      </c>
      <c r="D87" s="217" t="s">
        <v>40</v>
      </c>
      <c r="E87" s="272" t="s">
        <v>520</v>
      </c>
      <c r="F87" s="273" t="s">
        <v>41</v>
      </c>
      <c r="AA87" s="28"/>
    </row>
    <row r="88" spans="1:28">
      <c r="A88" s="187"/>
      <c r="B88" s="188"/>
      <c r="C88" s="188"/>
      <c r="D88" s="218"/>
      <c r="E88" s="258" t="s">
        <v>521</v>
      </c>
      <c r="F88" s="268">
        <f>C88*D88</f>
        <v>0</v>
      </c>
      <c r="AA88" s="28"/>
    </row>
    <row r="89" spans="1:28">
      <c r="A89" s="189"/>
      <c r="B89" s="190"/>
      <c r="C89" s="190"/>
      <c r="D89" s="206"/>
      <c r="E89" s="258" t="s">
        <v>521</v>
      </c>
      <c r="F89" s="269">
        <f>C89*D89</f>
        <v>0</v>
      </c>
      <c r="AA89" s="28"/>
    </row>
    <row r="90" spans="1:28">
      <c r="A90" s="189"/>
      <c r="B90" s="190"/>
      <c r="C90" s="190"/>
      <c r="D90" s="206"/>
      <c r="E90" s="258" t="s">
        <v>521</v>
      </c>
      <c r="F90" s="269">
        <f>C90*D90</f>
        <v>0</v>
      </c>
      <c r="AA90" s="28"/>
    </row>
    <row r="91" spans="1:28" ht="14.4" thickBot="1">
      <c r="A91" s="191"/>
      <c r="B91" s="192"/>
      <c r="C91" s="192"/>
      <c r="D91" s="193"/>
      <c r="E91" s="258" t="s">
        <v>521</v>
      </c>
      <c r="F91" s="270">
        <f>C91*D91</f>
        <v>0</v>
      </c>
      <c r="AA91" s="28"/>
    </row>
    <row r="92" spans="1:28" ht="14.4" thickBot="1">
      <c r="A92" s="194" t="s">
        <v>21</v>
      </c>
      <c r="B92" s="207"/>
      <c r="C92" s="195"/>
      <c r="D92" s="196"/>
      <c r="E92" s="271"/>
      <c r="F92" s="265">
        <f>SUM(F88:F91)</f>
        <v>0</v>
      </c>
    </row>
    <row r="93" spans="1:28">
      <c r="A93" s="240"/>
      <c r="B93" s="198"/>
      <c r="C93" s="241"/>
      <c r="D93" s="199"/>
    </row>
    <row r="94" spans="1:28" ht="14.4" thickBot="1">
      <c r="C94" s="141"/>
      <c r="D94" s="198"/>
    </row>
    <row r="95" spans="1:28" ht="17.399999999999999" thickBot="1">
      <c r="A95" s="219" t="s">
        <v>453</v>
      </c>
      <c r="B95" s="243"/>
      <c r="C95" s="244"/>
      <c r="D95" s="141"/>
      <c r="E95" s="61"/>
      <c r="F95" s="252"/>
      <c r="AA95" s="28"/>
    </row>
    <row r="96" spans="1:28" ht="14.4" thickBot="1">
      <c r="A96" s="202" t="s">
        <v>443</v>
      </c>
      <c r="B96" s="281" t="s">
        <v>535</v>
      </c>
      <c r="C96" s="256" t="s">
        <v>41</v>
      </c>
      <c r="D96" s="141"/>
      <c r="E96" s="61"/>
      <c r="F96" s="252"/>
      <c r="AA96" s="28"/>
    </row>
    <row r="97" spans="1:27">
      <c r="A97" s="187">
        <f>IFERROR(A88,"")</f>
        <v>0</v>
      </c>
      <c r="B97" s="258"/>
      <c r="C97" s="268">
        <f>IF(B97="SIM",F88*0.3,F88*0.8)</f>
        <v>0</v>
      </c>
      <c r="D97" s="141"/>
      <c r="E97" s="61"/>
      <c r="F97" s="252"/>
      <c r="AA97" s="28"/>
    </row>
    <row r="98" spans="1:27">
      <c r="A98" s="189">
        <f>IFERROR(A89,"")</f>
        <v>0</v>
      </c>
      <c r="B98" s="258"/>
      <c r="C98" s="268">
        <f>IF(B98="SIM",F89*0.3,F89*0.8)</f>
        <v>0</v>
      </c>
      <c r="D98" s="141"/>
      <c r="E98" s="61"/>
      <c r="F98" s="252"/>
      <c r="AA98" s="28"/>
    </row>
    <row r="99" spans="1:27">
      <c r="A99" s="189">
        <f>IFERROR(A90,"")</f>
        <v>0</v>
      </c>
      <c r="B99" s="258"/>
      <c r="C99" s="268">
        <f>IF(B99="SIM",F90*0.3,F90*0.8)</f>
        <v>0</v>
      </c>
      <c r="D99" s="141"/>
      <c r="E99" s="61"/>
      <c r="F99" s="252"/>
      <c r="AA99" s="28"/>
    </row>
    <row r="100" spans="1:27" ht="14.4" thickBot="1">
      <c r="A100" s="191">
        <f>IFERROR(A91,"")</f>
        <v>0</v>
      </c>
      <c r="B100" s="258"/>
      <c r="C100" s="268">
        <f>IF(B100="SIM",F91*0.3,F91*0.8)</f>
        <v>0</v>
      </c>
      <c r="D100" s="141"/>
      <c r="E100" s="61"/>
      <c r="F100" s="252"/>
      <c r="AA100" s="28"/>
    </row>
    <row r="101" spans="1:27" ht="15" customHeight="1" thickBot="1">
      <c r="A101" s="251" t="s">
        <v>21</v>
      </c>
      <c r="B101" s="282"/>
      <c r="C101" s="265">
        <f>SUM(C97:C100)</f>
        <v>0</v>
      </c>
      <c r="D101" s="141"/>
      <c r="E101" s="61"/>
      <c r="F101" s="252"/>
      <c r="AA101" s="28"/>
    </row>
    <row r="102" spans="1:27">
      <c r="A102" s="197"/>
      <c r="B102" s="198"/>
      <c r="C102" s="199"/>
      <c r="D102" s="198"/>
    </row>
    <row r="103" spans="1:27" ht="14.4" thickBot="1">
      <c r="A103" s="245"/>
      <c r="B103" s="173"/>
      <c r="C103" s="246"/>
      <c r="D103" s="247"/>
    </row>
    <row r="104" spans="1:27" ht="17.399999999999999" thickBot="1">
      <c r="A104" s="216" t="s">
        <v>448</v>
      </c>
      <c r="B104" s="200"/>
      <c r="C104" s="201"/>
      <c r="D104" s="255"/>
      <c r="E104" s="28"/>
      <c r="Z104" s="3"/>
    </row>
    <row r="105" spans="1:27" ht="14.4" thickBot="1">
      <c r="A105" s="202" t="s">
        <v>42</v>
      </c>
      <c r="B105" s="203" t="s">
        <v>39</v>
      </c>
      <c r="C105" s="204" t="s">
        <v>444</v>
      </c>
      <c r="D105" s="275" t="s">
        <v>41</v>
      </c>
      <c r="E105" s="28"/>
      <c r="Z105" s="3"/>
    </row>
    <row r="106" spans="1:27">
      <c r="A106" s="220"/>
      <c r="B106" s="221"/>
      <c r="C106" s="218"/>
      <c r="D106" s="268"/>
      <c r="E106" s="28"/>
      <c r="Z106" s="3"/>
    </row>
    <row r="107" spans="1:27">
      <c r="A107" s="222"/>
      <c r="B107" s="223"/>
      <c r="C107" s="206"/>
      <c r="D107" s="269">
        <f t="shared" ref="D107:D109" si="5">B107*C107</f>
        <v>0</v>
      </c>
      <c r="E107" s="28"/>
      <c r="Z107" s="3"/>
    </row>
    <row r="108" spans="1:27">
      <c r="A108" s="222"/>
      <c r="B108" s="223"/>
      <c r="C108" s="206"/>
      <c r="D108" s="269">
        <f t="shared" si="5"/>
        <v>0</v>
      </c>
      <c r="E108" s="28"/>
      <c r="Z108" s="3"/>
    </row>
    <row r="109" spans="1:27" ht="14.4" thickBot="1">
      <c r="A109" s="222"/>
      <c r="B109" s="224"/>
      <c r="C109" s="193"/>
      <c r="D109" s="270">
        <f t="shared" si="5"/>
        <v>0</v>
      </c>
      <c r="E109" s="28"/>
      <c r="Z109" s="3"/>
    </row>
    <row r="110" spans="1:27" ht="14.4" thickBot="1">
      <c r="A110" s="194" t="s">
        <v>21</v>
      </c>
      <c r="B110" s="195"/>
      <c r="C110" s="196"/>
      <c r="D110" s="265">
        <f>SUM(D106:D109)</f>
        <v>0</v>
      </c>
      <c r="E110" s="28"/>
      <c r="Z110" s="3"/>
    </row>
    <row r="111" spans="1:27" s="28" customFormat="1">
      <c r="A111" s="197"/>
      <c r="B111" s="198"/>
      <c r="C111" s="199"/>
      <c r="D111" s="283"/>
      <c r="E111" s="274"/>
    </row>
    <row r="112" spans="1:27" s="28" customFormat="1" ht="14.4" thickBot="1">
      <c r="A112" s="197"/>
      <c r="B112" s="198"/>
      <c r="C112" s="199"/>
      <c r="D112" s="283"/>
      <c r="E112" s="274"/>
    </row>
    <row r="113" spans="1:28" ht="17.399999999999999" thickBot="1">
      <c r="A113" s="219" t="s">
        <v>454</v>
      </c>
      <c r="B113" s="200"/>
      <c r="C113" s="248"/>
      <c r="D113" s="278"/>
      <c r="E113" s="28"/>
      <c r="Z113" s="3"/>
    </row>
    <row r="114" spans="1:28" ht="14.4" thickBot="1">
      <c r="A114" s="225" t="s">
        <v>42</v>
      </c>
      <c r="B114" s="226" t="s">
        <v>39</v>
      </c>
      <c r="C114" s="227" t="s">
        <v>444</v>
      </c>
      <c r="D114" s="284" t="s">
        <v>41</v>
      </c>
      <c r="E114" s="28"/>
      <c r="Z114" s="3"/>
    </row>
    <row r="115" spans="1:28">
      <c r="A115" s="220"/>
      <c r="B115" s="188"/>
      <c r="C115" s="228"/>
      <c r="D115" s="268"/>
      <c r="E115" s="28"/>
      <c r="Z115" s="3"/>
    </row>
    <row r="116" spans="1:28">
      <c r="A116" s="222"/>
      <c r="B116" s="190"/>
      <c r="C116" s="228"/>
      <c r="D116" s="269">
        <f>B116*C116</f>
        <v>0</v>
      </c>
      <c r="E116" s="28"/>
      <c r="Z116" s="3"/>
    </row>
    <row r="117" spans="1:28">
      <c r="A117" s="222"/>
      <c r="B117" s="190"/>
      <c r="C117" s="228"/>
      <c r="D117" s="269">
        <f>B117*C117</f>
        <v>0</v>
      </c>
      <c r="E117" s="28"/>
      <c r="Z117" s="3"/>
    </row>
    <row r="118" spans="1:28" ht="14.4" thickBot="1">
      <c r="A118" s="222"/>
      <c r="B118" s="192"/>
      <c r="C118" s="228"/>
      <c r="D118" s="270">
        <f>B118*C118</f>
        <v>0</v>
      </c>
      <c r="E118" s="28"/>
      <c r="Z118" s="3"/>
    </row>
    <row r="119" spans="1:28" ht="14.4" thickBot="1">
      <c r="A119" s="194" t="s">
        <v>21</v>
      </c>
      <c r="B119" s="195"/>
      <c r="C119" s="196"/>
      <c r="D119" s="265">
        <f>SUM(D115:D118)</f>
        <v>0</v>
      </c>
      <c r="E119" s="28"/>
      <c r="Z119" s="3"/>
    </row>
    <row r="120" spans="1:28">
      <c r="A120" s="197"/>
      <c r="B120" s="198"/>
      <c r="C120" s="199"/>
      <c r="D120" s="199"/>
      <c r="E120" s="274"/>
    </row>
    <row r="121" spans="1:28" ht="14.4" thickBot="1">
      <c r="A121" s="197"/>
      <c r="B121" s="139"/>
      <c r="C121" s="141"/>
      <c r="D121" s="199"/>
    </row>
    <row r="122" spans="1:28" ht="17.399999999999999" thickBot="1">
      <c r="A122" s="216" t="s">
        <v>512</v>
      </c>
      <c r="B122" s="211"/>
      <c r="C122" s="201"/>
      <c r="D122" s="254"/>
      <c r="E122" s="254"/>
      <c r="F122" s="266"/>
      <c r="G122" s="255"/>
      <c r="AA122" s="28"/>
    </row>
    <row r="123" spans="1:28" ht="14.4" thickBot="1">
      <c r="A123" s="208" t="s">
        <v>42</v>
      </c>
      <c r="B123" s="209" t="s">
        <v>540</v>
      </c>
      <c r="C123" s="209" t="s">
        <v>39</v>
      </c>
      <c r="D123" s="291" t="s">
        <v>444</v>
      </c>
      <c r="E123" s="272" t="s">
        <v>534</v>
      </c>
      <c r="F123" s="256" t="s">
        <v>509</v>
      </c>
      <c r="G123" s="292" t="s">
        <v>41</v>
      </c>
      <c r="AA123" s="28"/>
      <c r="AB123" s="28"/>
    </row>
    <row r="124" spans="1:28">
      <c r="A124" s="220"/>
      <c r="B124" s="188"/>
      <c r="C124" s="221"/>
      <c r="D124" s="218"/>
      <c r="E124" s="258"/>
      <c r="F124" s="258" t="str">
        <f>IF([1]Apuração!$D$32="SIM", "Licitação",(IF(E124="SIM","Ineixigibilidade",(IF(C124*D124=0,"",IF(C124*D124&gt;40000,"Licitação","Compra Direta"))))))</f>
        <v/>
      </c>
      <c r="G124" s="268">
        <f t="shared" ref="G124:G140" si="6">C124*D124</f>
        <v>0</v>
      </c>
      <c r="AA124" s="28"/>
      <c r="AB124" s="28"/>
    </row>
    <row r="125" spans="1:28">
      <c r="A125" s="222"/>
      <c r="B125" s="190"/>
      <c r="C125" s="223"/>
      <c r="D125" s="206"/>
      <c r="E125" s="258"/>
      <c r="F125" s="258" t="str">
        <f>IF([1]Apuração!$D$32="SIM", "Licitação",(IF(E125="SIM","Ineixigibilidade",(IF(C125*D125=0,"",IF(C125*D125&gt;40000,"Licitação","Compra Direta"))))))</f>
        <v/>
      </c>
      <c r="G125" s="269">
        <f t="shared" si="6"/>
        <v>0</v>
      </c>
      <c r="AA125" s="28"/>
      <c r="AB125" s="28"/>
    </row>
    <row r="126" spans="1:28">
      <c r="A126" s="222"/>
      <c r="B126" s="190"/>
      <c r="C126" s="223"/>
      <c r="D126" s="206"/>
      <c r="E126" s="258"/>
      <c r="F126" s="258" t="str">
        <f>IF([1]Apuração!$D$32="SIM", "Licitação",(IF(E126="SIM","Ineixigibilidade",(IF(C126*D126=0,"",IF(C126*D126&gt;40000,"Licitação","Compra Direta"))))))</f>
        <v/>
      </c>
      <c r="G126" s="269">
        <f t="shared" si="6"/>
        <v>0</v>
      </c>
      <c r="AA126" s="28"/>
      <c r="AB126" s="28"/>
    </row>
    <row r="127" spans="1:28">
      <c r="A127" s="222"/>
      <c r="B127" s="192"/>
      <c r="C127" s="223"/>
      <c r="D127" s="206"/>
      <c r="E127" s="258"/>
      <c r="F127" s="258" t="str">
        <f>IF([1]Apuração!$D$32="SIM", "Licitação",(IF(E127="SIM","Ineixigibilidade",(IF(C127*D127=0,"",IF(C127*D127&gt;40000,"Licitação","Compra Direta"))))))</f>
        <v/>
      </c>
      <c r="G127" s="269">
        <f t="shared" si="6"/>
        <v>0</v>
      </c>
      <c r="AA127" s="28"/>
      <c r="AB127" s="28"/>
    </row>
    <row r="128" spans="1:28">
      <c r="A128" s="222"/>
      <c r="B128" s="192"/>
      <c r="C128" s="223"/>
      <c r="D128" s="206"/>
      <c r="E128" s="258"/>
      <c r="F128" s="258" t="str">
        <f>IF([1]Apuração!$D$32="SIM", "Licitação",(IF(E128="SIM","Ineixigibilidade",(IF(C128*D128=0,"",IF(C128*D128&gt;40000,"Licitação","Compra Direta"))))))</f>
        <v/>
      </c>
      <c r="G128" s="269">
        <f t="shared" si="6"/>
        <v>0</v>
      </c>
      <c r="AA128" s="28"/>
      <c r="AB128" s="28"/>
    </row>
    <row r="129" spans="1:28">
      <c r="A129" s="222"/>
      <c r="B129" s="192"/>
      <c r="C129" s="223"/>
      <c r="D129" s="206"/>
      <c r="E129" s="258"/>
      <c r="F129" s="258" t="str">
        <f>IF([1]Apuração!$D$32="SIM", "Licitação",(IF(E129="SIM","Ineixigibilidade",(IF(C129*D129=0,"",IF(C129*D129&gt;40000,"Licitação","Compra Direta"))))))</f>
        <v/>
      </c>
      <c r="G129" s="269">
        <f t="shared" si="6"/>
        <v>0</v>
      </c>
      <c r="AA129" s="28"/>
      <c r="AB129" s="28"/>
    </row>
    <row r="130" spans="1:28">
      <c r="A130" s="222"/>
      <c r="B130" s="192"/>
      <c r="C130" s="190"/>
      <c r="D130" s="206"/>
      <c r="E130" s="258"/>
      <c r="F130" s="258" t="str">
        <f>IF([1]Apuração!$D$32="SIM", "Licitação",(IF(E130="SIM","Ineixigibilidade",(IF(C130*D130=0,"",IF(C130*D130&gt;40000,"Licitação","Compra Direta"))))))</f>
        <v/>
      </c>
      <c r="G130" s="269">
        <f t="shared" si="6"/>
        <v>0</v>
      </c>
      <c r="AA130" s="28"/>
      <c r="AB130" s="28"/>
    </row>
    <row r="131" spans="1:28">
      <c r="A131" s="222"/>
      <c r="B131" s="192"/>
      <c r="C131" s="223"/>
      <c r="D131" s="206"/>
      <c r="E131" s="258"/>
      <c r="F131" s="258" t="str">
        <f>IF([1]Apuração!$D$32="SIM", "Licitação",(IF(E131="SIM","Ineixigibilidade",(IF(C131*D131=0,"",IF(C131*D131&gt;40000,"Licitação","Compra Direta"))))))</f>
        <v/>
      </c>
      <c r="G131" s="269">
        <f t="shared" si="6"/>
        <v>0</v>
      </c>
      <c r="AA131" s="28"/>
      <c r="AB131" s="28"/>
    </row>
    <row r="132" spans="1:28">
      <c r="A132" s="222"/>
      <c r="B132" s="192"/>
      <c r="C132" s="224"/>
      <c r="D132" s="193"/>
      <c r="E132" s="258"/>
      <c r="F132" s="258" t="str">
        <f>IF([1]Apuração!$D$32="SIM", "Licitação",(IF(E132="SIM","Ineixigibilidade",(IF(C132*D132=0,"",IF(C132*D132&gt;40000,"Licitação","Compra Direta"))))))</f>
        <v/>
      </c>
      <c r="G132" s="270">
        <f t="shared" si="6"/>
        <v>0</v>
      </c>
      <c r="AA132" s="28"/>
      <c r="AB132" s="28"/>
    </row>
    <row r="133" spans="1:28">
      <c r="A133" s="222"/>
      <c r="B133" s="192"/>
      <c r="C133" s="223"/>
      <c r="D133" s="206"/>
      <c r="E133" s="258"/>
      <c r="F133" s="258" t="str">
        <f>IF([1]Apuração!$D$32="SIM", "Licitação",(IF(E133="SIM","Ineixigibilidade",(IF(C133*D133=0,"",IF(C133*D133&gt;40000,"Licitação","Compra Direta"))))))</f>
        <v/>
      </c>
      <c r="G133" s="269">
        <f t="shared" ref="G133:G137" si="7">C133*D133</f>
        <v>0</v>
      </c>
      <c r="AA133" s="28"/>
      <c r="AB133" s="28"/>
    </row>
    <row r="134" spans="1:28">
      <c r="A134" s="222"/>
      <c r="B134" s="192"/>
      <c r="C134" s="223"/>
      <c r="D134" s="206"/>
      <c r="E134" s="258"/>
      <c r="F134" s="258" t="str">
        <f>IF([1]Apuração!$D$32="SIM", "Licitação",(IF(E134="SIM","Ineixigibilidade",(IF(C134*D134=0,"",IF(C134*D134&gt;40000,"Licitação","Compra Direta"))))))</f>
        <v/>
      </c>
      <c r="G134" s="269">
        <f t="shared" si="7"/>
        <v>0</v>
      </c>
      <c r="AA134" s="28"/>
      <c r="AB134" s="28"/>
    </row>
    <row r="135" spans="1:28">
      <c r="A135" s="222"/>
      <c r="B135" s="192"/>
      <c r="C135" s="190"/>
      <c r="D135" s="206"/>
      <c r="E135" s="258"/>
      <c r="F135" s="258" t="str">
        <f>IF([1]Apuração!$D$32="SIM", "Licitação",(IF(E135="SIM","Ineixigibilidade",(IF(C135*D135=0,"",IF(C135*D135&gt;40000,"Licitação","Compra Direta"))))))</f>
        <v/>
      </c>
      <c r="G135" s="269">
        <f t="shared" si="7"/>
        <v>0</v>
      </c>
      <c r="AA135" s="28"/>
      <c r="AB135" s="28"/>
    </row>
    <row r="136" spans="1:28">
      <c r="A136" s="222"/>
      <c r="B136" s="192"/>
      <c r="C136" s="223"/>
      <c r="D136" s="206"/>
      <c r="E136" s="258"/>
      <c r="F136" s="258" t="str">
        <f>IF([1]Apuração!$D$32="SIM", "Licitação",(IF(E136="SIM","Ineixigibilidade",(IF(C136*D136=0,"",IF(C136*D136&gt;40000,"Licitação","Compra Direta"))))))</f>
        <v/>
      </c>
      <c r="G136" s="269">
        <f t="shared" si="7"/>
        <v>0</v>
      </c>
      <c r="AA136" s="28"/>
      <c r="AB136" s="28"/>
    </row>
    <row r="137" spans="1:28">
      <c r="A137" s="222"/>
      <c r="B137" s="192"/>
      <c r="C137" s="224"/>
      <c r="D137" s="193"/>
      <c r="E137" s="258"/>
      <c r="F137" s="258" t="str">
        <f>IF([1]Apuração!$D$32="SIM", "Licitação",(IF(E137="SIM","Ineixigibilidade",(IF(C137*D137=0,"",IF(C137*D137&gt;40000,"Licitação","Compra Direta"))))))</f>
        <v/>
      </c>
      <c r="G137" s="270">
        <f t="shared" si="7"/>
        <v>0</v>
      </c>
      <c r="AA137" s="28"/>
      <c r="AB137" s="28"/>
    </row>
    <row r="138" spans="1:28">
      <c r="A138" s="222"/>
      <c r="B138" s="192"/>
      <c r="C138" s="223"/>
      <c r="D138" s="206"/>
      <c r="E138" s="258"/>
      <c r="F138" s="258" t="str">
        <f>IF([1]Apuração!$D$32="SIM", "Licitação",(IF(E138="SIM","Ineixigibilidade",(IF(C138*D138=0,"",IF(C138*D138&gt;40000,"Licitação","Compra Direta"))))))</f>
        <v/>
      </c>
      <c r="G138" s="269">
        <f t="shared" si="6"/>
        <v>0</v>
      </c>
      <c r="AA138" s="28"/>
      <c r="AB138" s="28"/>
    </row>
    <row r="139" spans="1:28">
      <c r="A139" s="222"/>
      <c r="B139" s="192"/>
      <c r="C139" s="223"/>
      <c r="D139" s="206"/>
      <c r="E139" s="258"/>
      <c r="F139" s="258" t="str">
        <f>IF([1]Apuração!$D$32="SIM", "Licitação",(IF(E139="SIM","Ineixigibilidade",(IF(C139*D139=0,"",IF(C139*D139&gt;40000,"Licitação","Compra Direta"))))))</f>
        <v/>
      </c>
      <c r="G139" s="269">
        <f t="shared" si="6"/>
        <v>0</v>
      </c>
      <c r="AA139" s="28"/>
      <c r="AB139" s="28"/>
    </row>
    <row r="140" spans="1:28">
      <c r="A140" s="222"/>
      <c r="B140" s="192"/>
      <c r="C140" s="190"/>
      <c r="D140" s="206"/>
      <c r="E140" s="258"/>
      <c r="F140" s="258" t="str">
        <f>IF([1]Apuração!$D$32="SIM", "Licitação",(IF(E140="SIM","Ineixigibilidade",(IF(C140*D140=0,"",IF(C140*D140&gt;40000,"Licitação","Compra Direta"))))))</f>
        <v/>
      </c>
      <c r="G140" s="269">
        <f t="shared" si="6"/>
        <v>0</v>
      </c>
      <c r="AA140" s="28"/>
      <c r="AB140" s="28"/>
    </row>
    <row r="141" spans="1:28">
      <c r="A141" s="222"/>
      <c r="B141" s="192"/>
      <c r="C141" s="223"/>
      <c r="D141" s="206"/>
      <c r="E141" s="258"/>
      <c r="F141" s="258" t="str">
        <f>IF([1]Apuração!$D$32="SIM", "Licitação",(IF(E141="SIM","Ineixigibilidade",(IF(C141*D141=0,"",IF(C141*D141&gt;40000,"Licitação","Compra Direta"))))))</f>
        <v/>
      </c>
      <c r="G141" s="269">
        <f t="shared" ref="G141:G142" si="8">C141*D141</f>
        <v>0</v>
      </c>
      <c r="AA141" s="28"/>
      <c r="AB141" s="28"/>
    </row>
    <row r="142" spans="1:28" ht="14.4" thickBot="1">
      <c r="A142" s="222"/>
      <c r="B142" s="192"/>
      <c r="C142" s="224"/>
      <c r="D142" s="193"/>
      <c r="E142" s="258"/>
      <c r="F142" s="258" t="str">
        <f>IF([1]Apuração!$D$32="SIM", "Licitação",(IF(E142="SIM","Ineixigibilidade",(IF(C142*D142=0,"",IF(C142*D142&gt;40000,"Licitação","Compra Direta"))))))</f>
        <v/>
      </c>
      <c r="G142" s="270">
        <f t="shared" si="8"/>
        <v>0</v>
      </c>
      <c r="AA142" s="28"/>
      <c r="AB142" s="28"/>
    </row>
    <row r="143" spans="1:28" ht="14.4" thickBot="1">
      <c r="A143" s="194" t="s">
        <v>21</v>
      </c>
      <c r="B143" s="195"/>
      <c r="C143" s="196"/>
      <c r="D143" s="271"/>
      <c r="E143" s="271"/>
      <c r="F143" s="271"/>
      <c r="G143" s="276">
        <f>SUM(G124:G142)</f>
        <v>0</v>
      </c>
    </row>
    <row r="144" spans="1:28" s="28" customFormat="1">
      <c r="A144" s="197"/>
      <c r="B144" s="139"/>
      <c r="C144" s="141"/>
      <c r="D144" s="61"/>
      <c r="E144" s="252"/>
    </row>
    <row r="145" spans="1:27" s="28" customFormat="1" ht="14.4" thickBot="1">
      <c r="A145" s="197"/>
      <c r="B145" s="139"/>
      <c r="C145" s="141"/>
      <c r="D145" s="61"/>
      <c r="E145" s="252"/>
    </row>
    <row r="146" spans="1:27" ht="17.399999999999999" thickBot="1">
      <c r="A146" s="216" t="s">
        <v>516</v>
      </c>
      <c r="B146" s="211"/>
      <c r="C146" s="211"/>
      <c r="D146" s="277"/>
      <c r="E146" s="277"/>
      <c r="F146" s="278"/>
      <c r="AA146" s="28"/>
    </row>
    <row r="147" spans="1:27" ht="14.4" thickBot="1">
      <c r="A147" s="202" t="s">
        <v>42</v>
      </c>
      <c r="B147" s="203" t="s">
        <v>39</v>
      </c>
      <c r="C147" s="227" t="s">
        <v>518</v>
      </c>
      <c r="D147" s="256" t="s">
        <v>525</v>
      </c>
      <c r="E147" s="256" t="s">
        <v>519</v>
      </c>
      <c r="F147" s="279" t="s">
        <v>41</v>
      </c>
      <c r="AA147" s="28"/>
    </row>
    <row r="148" spans="1:27">
      <c r="A148" s="220"/>
      <c r="B148" s="221"/>
      <c r="C148" s="229"/>
      <c r="D148" s="280">
        <f>C148-IF(C148*11%&gt;897.31,897.31,C148*11%)-(C148*5%)-IF(AND(C148-IF(C148*11%&gt;897.31,897.31,C148*11%)-(C148*5%)&lt;=2259.2),0,
IF(AND(C148-IF(C148*11%&gt;897.31,897.31,C148*11%)-(C148*5%)&lt;=2826.65),
(C148-IF(C148*11%&gt;897.31,897.31,C148*11%)-(C148*5%))*7.5%-169.44,
IF(AND(C148-IF(C148*11%&gt;897.31,897.31,C148*11%)-(C148*5%)&lt;=3751.05),
(C148-IF(C148*11%&gt;897.31,897.31,C148*11%)-(C148*5%))*15%-381.44,
IF(AND(C148-IF(C148*11%&gt;897.31,897.31,C148*11%)-(C148*5%)&lt;=4664.68),
(C148-IF(C148*11%&gt;897.31,897.31,C148*11%)-(C148*5%))*22.5%-662.77,
(C148-IF(C148*11%&gt;897.31,897.31,C148*11%)-(C148*5%))*27.5%-896))))</f>
        <v>0</v>
      </c>
      <c r="E148" s="280">
        <f>0.2*C148</f>
        <v>0</v>
      </c>
      <c r="F148" s="268">
        <f>C148*B148*1.2</f>
        <v>0</v>
      </c>
      <c r="AA148" s="28"/>
    </row>
    <row r="149" spans="1:27">
      <c r="A149" s="222"/>
      <c r="B149" s="223"/>
      <c r="C149" s="230"/>
      <c r="D149" s="280">
        <f t="shared" ref="D149:D156" si="9">C149-IF(C149*11%&gt;897.31,897.31,C149*11%)-(C149*5%)-IF(AND(C149-IF(C149*11%&gt;897.31,897.31,C149*11%)-(C149*5%)&lt;=2259.2),0,
IF(AND(C149-IF(C149*11%&gt;897.31,897.31,C149*11%)-(C149*5%)&lt;=2826.65),
(C149-IF(C149*11%&gt;897.31,897.31,C149*11%)-(C149*5%))*7.5%-169.44,
IF(AND(C149-IF(C149*11%&gt;897.31,897.31,C149*11%)-(C149*5%)&lt;=3751.05),
(C149-IF(C149*11%&gt;897.31,897.31,C149*11%)-(C149*5%))*15%-381.44,
IF(AND(C149-IF(C149*11%&gt;897.31,897.31,C149*11%)-(C149*5%)&lt;=4664.68),
(C149-IF(C149*11%&gt;897.31,897.31,C149*11%)-(C149*5%))*22.5%-662.77,
(C149-IF(C149*11%&gt;897.31,897.31,C149*11%)-(C149*5%))*27.5%-896))))</f>
        <v>0</v>
      </c>
      <c r="E149" s="280">
        <f t="shared" ref="E149:E156" si="10">0.2*C149*B149</f>
        <v>0</v>
      </c>
      <c r="F149" s="268">
        <f t="shared" ref="F149:F156" si="11">C149*B149*1.2</f>
        <v>0</v>
      </c>
      <c r="AA149" s="28"/>
    </row>
    <row r="150" spans="1:27">
      <c r="A150" s="222"/>
      <c r="B150" s="223"/>
      <c r="C150" s="230"/>
      <c r="D150" s="280">
        <f t="shared" si="9"/>
        <v>0</v>
      </c>
      <c r="E150" s="280">
        <f t="shared" si="10"/>
        <v>0</v>
      </c>
      <c r="F150" s="268">
        <f t="shared" si="11"/>
        <v>0</v>
      </c>
      <c r="AA150" s="28"/>
    </row>
    <row r="151" spans="1:27">
      <c r="A151" s="222"/>
      <c r="B151" s="223"/>
      <c r="C151" s="230"/>
      <c r="D151" s="280">
        <f t="shared" si="9"/>
        <v>0</v>
      </c>
      <c r="E151" s="280">
        <f t="shared" si="10"/>
        <v>0</v>
      </c>
      <c r="F151" s="268">
        <f t="shared" si="11"/>
        <v>0</v>
      </c>
      <c r="AA151" s="28"/>
    </row>
    <row r="152" spans="1:27">
      <c r="A152" s="222"/>
      <c r="B152" s="223"/>
      <c r="C152" s="230"/>
      <c r="D152" s="280">
        <f t="shared" si="9"/>
        <v>0</v>
      </c>
      <c r="E152" s="280">
        <f t="shared" si="10"/>
        <v>0</v>
      </c>
      <c r="F152" s="268">
        <f t="shared" si="11"/>
        <v>0</v>
      </c>
      <c r="AA152" s="28"/>
    </row>
    <row r="153" spans="1:27">
      <c r="A153" s="222"/>
      <c r="B153" s="223"/>
      <c r="C153" s="230"/>
      <c r="D153" s="280">
        <f t="shared" si="9"/>
        <v>0</v>
      </c>
      <c r="E153" s="280">
        <f t="shared" si="10"/>
        <v>0</v>
      </c>
      <c r="F153" s="268">
        <f t="shared" si="11"/>
        <v>0</v>
      </c>
      <c r="AA153" s="28"/>
    </row>
    <row r="154" spans="1:27">
      <c r="A154" s="222"/>
      <c r="B154" s="190"/>
      <c r="C154" s="206"/>
      <c r="D154" s="280">
        <f t="shared" si="9"/>
        <v>0</v>
      </c>
      <c r="E154" s="280">
        <f t="shared" si="10"/>
        <v>0</v>
      </c>
      <c r="F154" s="268">
        <f t="shared" si="11"/>
        <v>0</v>
      </c>
      <c r="AA154" s="28"/>
    </row>
    <row r="155" spans="1:27">
      <c r="A155" s="222"/>
      <c r="B155" s="223"/>
      <c r="C155" s="230"/>
      <c r="D155" s="280">
        <f t="shared" si="9"/>
        <v>0</v>
      </c>
      <c r="E155" s="280">
        <f t="shared" si="10"/>
        <v>0</v>
      </c>
      <c r="F155" s="268">
        <f t="shared" si="11"/>
        <v>0</v>
      </c>
      <c r="AA155" s="28"/>
    </row>
    <row r="156" spans="1:27" ht="14.4" thickBot="1">
      <c r="A156" s="222"/>
      <c r="B156" s="224"/>
      <c r="C156" s="231"/>
      <c r="D156" s="280">
        <f t="shared" si="9"/>
        <v>0</v>
      </c>
      <c r="E156" s="280">
        <f t="shared" si="10"/>
        <v>0</v>
      </c>
      <c r="F156" s="268">
        <f t="shared" si="11"/>
        <v>0</v>
      </c>
      <c r="AA156" s="28"/>
    </row>
    <row r="157" spans="1:27" ht="14.4" thickBot="1">
      <c r="A157" s="194" t="s">
        <v>21</v>
      </c>
      <c r="B157" s="195"/>
      <c r="C157" s="212"/>
      <c r="D157" s="263"/>
      <c r="E157" s="263"/>
      <c r="F157" s="276">
        <f>SUM(F148:F156)</f>
        <v>0</v>
      </c>
      <c r="AA157" s="28"/>
    </row>
    <row r="158" spans="1:27" s="28" customFormat="1">
      <c r="A158" s="249" t="s">
        <v>524</v>
      </c>
      <c r="B158" s="198"/>
      <c r="C158" s="199"/>
      <c r="D158" s="198"/>
      <c r="E158" s="252"/>
    </row>
    <row r="159" spans="1:27" s="28" customFormat="1">
      <c r="A159" s="197"/>
      <c r="B159" s="198"/>
      <c r="C159" s="199"/>
      <c r="D159" s="198"/>
      <c r="E159" s="252"/>
    </row>
    <row r="160" spans="1:27" s="28" customFormat="1">
      <c r="A160" s="197"/>
      <c r="B160" s="198"/>
      <c r="C160" s="199"/>
      <c r="D160" s="198"/>
      <c r="E160" s="252"/>
    </row>
    <row r="161" spans="1:5" s="28" customFormat="1" hidden="1">
      <c r="A161" s="197"/>
      <c r="B161" s="198"/>
      <c r="C161" s="199"/>
      <c r="D161" s="198"/>
      <c r="E161" s="252"/>
    </row>
    <row r="162" spans="1:5" s="28" customFormat="1" hidden="1">
      <c r="A162" s="197"/>
      <c r="B162" s="198"/>
      <c r="C162" s="199"/>
      <c r="D162" s="198"/>
      <c r="E162" s="252"/>
    </row>
    <row r="163" spans="1:5" s="28" customFormat="1" hidden="1">
      <c r="A163" s="197"/>
      <c r="B163" s="198"/>
      <c r="C163" s="199"/>
      <c r="D163" s="198"/>
      <c r="E163" s="252"/>
    </row>
    <row r="164" spans="1:5" s="28" customFormat="1" hidden="1">
      <c r="A164" s="197"/>
      <c r="B164" s="198"/>
      <c r="C164" s="199"/>
      <c r="D164" s="198"/>
      <c r="E164" s="252"/>
    </row>
    <row r="165" spans="1:5" s="28" customFormat="1" hidden="1">
      <c r="A165" s="197"/>
      <c r="B165" s="198"/>
      <c r="C165" s="199"/>
      <c r="D165" s="198"/>
      <c r="E165" s="252"/>
    </row>
    <row r="166" spans="1:5" s="28" customFormat="1" hidden="1">
      <c r="A166" s="197"/>
      <c r="B166" s="198"/>
      <c r="C166" s="199"/>
      <c r="D166" s="198"/>
      <c r="E166" s="252"/>
    </row>
    <row r="167" spans="1:5" s="28" customFormat="1" hidden="1">
      <c r="A167" s="197"/>
      <c r="B167" s="198"/>
      <c r="C167" s="199"/>
      <c r="D167" s="198"/>
      <c r="E167" s="252"/>
    </row>
    <row r="168" spans="1:5" s="28" customFormat="1" hidden="1">
      <c r="A168" s="197"/>
      <c r="B168" s="198"/>
      <c r="C168" s="199"/>
      <c r="D168" s="198"/>
      <c r="E168" s="252"/>
    </row>
    <row r="169" spans="1:5" s="28" customFormat="1" hidden="1">
      <c r="A169" s="197"/>
      <c r="B169" s="198"/>
      <c r="C169" s="199"/>
      <c r="D169" s="198"/>
      <c r="E169" s="252"/>
    </row>
    <row r="170" spans="1:5" s="28" customFormat="1" hidden="1">
      <c r="A170" s="197"/>
      <c r="B170" s="198"/>
      <c r="C170" s="199"/>
      <c r="D170" s="198"/>
      <c r="E170" s="252"/>
    </row>
    <row r="171" spans="1:5" s="28" customFormat="1" hidden="1">
      <c r="A171" s="197"/>
      <c r="B171" s="198"/>
      <c r="C171" s="199"/>
      <c r="D171" s="198"/>
      <c r="E171" s="252"/>
    </row>
    <row r="172" spans="1:5" s="28" customFormat="1" hidden="1">
      <c r="A172" s="197"/>
      <c r="B172" s="198"/>
      <c r="C172" s="199"/>
      <c r="D172" s="198"/>
      <c r="E172" s="252"/>
    </row>
    <row r="173" spans="1:5" s="28" customFormat="1" hidden="1">
      <c r="A173" s="197"/>
      <c r="B173" s="198"/>
      <c r="C173" s="199"/>
      <c r="D173" s="198"/>
      <c r="E173" s="252"/>
    </row>
    <row r="174" spans="1:5" s="28" customFormat="1" hidden="1">
      <c r="A174" s="197"/>
      <c r="B174" s="198"/>
      <c r="C174" s="199"/>
      <c r="D174" s="198"/>
      <c r="E174" s="252"/>
    </row>
    <row r="175" spans="1:5" s="28" customFormat="1" hidden="1">
      <c r="A175" s="197"/>
      <c r="B175" s="198"/>
      <c r="C175" s="199"/>
      <c r="D175" s="198"/>
      <c r="E175" s="252"/>
    </row>
    <row r="176" spans="1:5" s="28" customFormat="1" hidden="1">
      <c r="A176" s="197"/>
      <c r="B176" s="198"/>
      <c r="C176" s="199"/>
      <c r="D176" s="198"/>
      <c r="E176" s="252"/>
    </row>
    <row r="177" spans="1:5" s="28" customFormat="1" hidden="1">
      <c r="A177" s="197"/>
      <c r="B177" s="198"/>
      <c r="C177" s="199"/>
      <c r="D177" s="198"/>
      <c r="E177" s="252"/>
    </row>
    <row r="178" spans="1:5" s="28" customFormat="1" hidden="1">
      <c r="A178" s="197"/>
      <c r="B178" s="198"/>
      <c r="C178" s="199"/>
      <c r="D178" s="198"/>
      <c r="E178" s="252"/>
    </row>
    <row r="179" spans="1:5" s="28" customFormat="1" hidden="1">
      <c r="A179" s="197"/>
      <c r="B179" s="198"/>
      <c r="C179" s="199"/>
      <c r="D179" s="198"/>
      <c r="E179" s="252"/>
    </row>
    <row r="180" spans="1:5" s="28" customFormat="1" hidden="1">
      <c r="A180" s="197"/>
      <c r="B180" s="198"/>
      <c r="C180" s="199"/>
      <c r="D180" s="198"/>
      <c r="E180" s="252"/>
    </row>
    <row r="181" spans="1:5" s="28" customFormat="1" hidden="1">
      <c r="A181" s="197"/>
      <c r="B181" s="198"/>
      <c r="C181" s="199"/>
      <c r="D181" s="198"/>
      <c r="E181" s="252"/>
    </row>
    <row r="182" spans="1:5" s="28" customFormat="1" hidden="1">
      <c r="A182" s="197"/>
      <c r="B182" s="198"/>
      <c r="C182" s="199"/>
      <c r="D182" s="198"/>
      <c r="E182" s="252"/>
    </row>
    <row r="183" spans="1:5" s="28" customFormat="1" hidden="1">
      <c r="A183" s="197"/>
      <c r="B183" s="198"/>
      <c r="C183" s="199"/>
      <c r="D183" s="198"/>
      <c r="E183" s="252"/>
    </row>
    <row r="184" spans="1:5" s="28" customFormat="1" hidden="1">
      <c r="A184" s="197"/>
      <c r="B184" s="198"/>
      <c r="C184" s="199"/>
      <c r="D184" s="198"/>
      <c r="E184" s="252"/>
    </row>
    <row r="185" spans="1:5" s="28" customFormat="1" hidden="1">
      <c r="A185" s="197"/>
      <c r="B185" s="198"/>
      <c r="C185" s="199"/>
      <c r="D185" s="198"/>
      <c r="E185" s="252"/>
    </row>
    <row r="186" spans="1:5" s="28" customFormat="1" hidden="1">
      <c r="A186" s="197"/>
      <c r="B186" s="198"/>
      <c r="C186" s="199"/>
      <c r="D186" s="198"/>
      <c r="E186" s="252"/>
    </row>
    <row r="187" spans="1:5" s="28" customFormat="1" hidden="1">
      <c r="A187" s="197"/>
      <c r="B187" s="198"/>
      <c r="C187" s="199"/>
      <c r="D187" s="198"/>
      <c r="E187" s="252"/>
    </row>
    <row r="188" spans="1:5" s="28" customFormat="1" hidden="1">
      <c r="A188" s="197"/>
      <c r="B188" s="198"/>
      <c r="C188" s="199"/>
      <c r="D188" s="198"/>
      <c r="E188" s="252"/>
    </row>
    <row r="189" spans="1:5" s="28" customFormat="1" hidden="1">
      <c r="A189" s="197"/>
      <c r="B189" s="198"/>
      <c r="C189" s="199"/>
      <c r="D189" s="198"/>
      <c r="E189" s="252"/>
    </row>
    <row r="190" spans="1:5" s="28" customFormat="1" hidden="1">
      <c r="A190" s="197"/>
      <c r="B190" s="198"/>
      <c r="C190" s="199"/>
      <c r="D190" s="198"/>
      <c r="E190" s="252"/>
    </row>
    <row r="191" spans="1:5" s="28" customFormat="1" hidden="1">
      <c r="A191" s="197"/>
      <c r="B191" s="198"/>
      <c r="C191" s="199"/>
      <c r="D191" s="198"/>
      <c r="E191" s="252"/>
    </row>
    <row r="192" spans="1:5" s="28" customFormat="1" hidden="1">
      <c r="A192" s="197"/>
      <c r="B192" s="198"/>
      <c r="C192" s="199"/>
      <c r="D192" s="198"/>
      <c r="E192" s="252"/>
    </row>
    <row r="193" spans="1:5" s="28" customFormat="1" hidden="1">
      <c r="A193" s="197"/>
      <c r="B193" s="198"/>
      <c r="C193" s="199"/>
      <c r="D193" s="198"/>
      <c r="E193" s="252"/>
    </row>
    <row r="194" spans="1:5" s="28" customFormat="1" hidden="1">
      <c r="A194" s="197"/>
      <c r="B194" s="198"/>
      <c r="C194" s="199"/>
      <c r="D194" s="198"/>
      <c r="E194" s="252"/>
    </row>
    <row r="195" spans="1:5" s="28" customFormat="1" hidden="1">
      <c r="A195" s="197"/>
      <c r="B195" s="198"/>
      <c r="C195" s="199"/>
      <c r="D195" s="198"/>
      <c r="E195" s="252"/>
    </row>
    <row r="196" spans="1:5" s="28" customFormat="1" hidden="1">
      <c r="A196" s="197"/>
      <c r="B196" s="198"/>
      <c r="C196" s="199"/>
      <c r="D196" s="198"/>
      <c r="E196" s="252"/>
    </row>
    <row r="197" spans="1:5" s="28" customFormat="1" hidden="1">
      <c r="A197" s="197"/>
      <c r="B197" s="198"/>
      <c r="C197" s="199"/>
      <c r="D197" s="198"/>
      <c r="E197" s="252"/>
    </row>
    <row r="198" spans="1:5" s="28" customFormat="1" hidden="1">
      <c r="A198" s="197"/>
      <c r="B198" s="198"/>
      <c r="C198" s="199"/>
      <c r="D198" s="198"/>
      <c r="E198" s="252"/>
    </row>
    <row r="199" spans="1:5" s="28" customFormat="1" hidden="1">
      <c r="A199" s="197"/>
      <c r="B199" s="198"/>
      <c r="C199" s="199"/>
      <c r="D199" s="198"/>
      <c r="E199" s="252"/>
    </row>
    <row r="200" spans="1:5" s="28" customFormat="1" hidden="1">
      <c r="A200" s="197"/>
      <c r="B200" s="198"/>
      <c r="C200" s="199"/>
      <c r="D200" s="198"/>
      <c r="E200" s="252"/>
    </row>
    <row r="201" spans="1:5" s="28" customFormat="1" hidden="1">
      <c r="A201" s="197"/>
      <c r="B201" s="198"/>
      <c r="C201" s="199"/>
      <c r="D201" s="198"/>
      <c r="E201" s="252"/>
    </row>
    <row r="202" spans="1:5" s="28" customFormat="1" hidden="1">
      <c r="A202" s="197"/>
      <c r="B202" s="198"/>
      <c r="C202" s="199"/>
      <c r="D202" s="198"/>
      <c r="E202" s="252"/>
    </row>
    <row r="203" spans="1:5" s="28" customFormat="1" hidden="1">
      <c r="A203" s="197"/>
      <c r="B203" s="198"/>
      <c r="C203" s="199"/>
      <c r="D203" s="198"/>
      <c r="E203" s="252"/>
    </row>
    <row r="204" spans="1:5" s="28" customFormat="1" hidden="1">
      <c r="A204" s="197"/>
      <c r="B204" s="198"/>
      <c r="C204" s="199"/>
      <c r="D204" s="198"/>
      <c r="E204" s="252"/>
    </row>
    <row r="205" spans="1:5" s="28" customFormat="1" hidden="1">
      <c r="A205" s="197"/>
      <c r="B205" s="198"/>
      <c r="C205" s="199"/>
      <c r="D205" s="198"/>
      <c r="E205" s="252"/>
    </row>
    <row r="206" spans="1:5" s="28" customFormat="1" hidden="1">
      <c r="A206" s="197"/>
      <c r="B206" s="198"/>
      <c r="C206" s="199"/>
      <c r="D206" s="198"/>
      <c r="E206" s="252"/>
    </row>
    <row r="207" spans="1:5" s="28" customFormat="1" hidden="1">
      <c r="A207" s="197"/>
      <c r="B207" s="198"/>
      <c r="C207" s="199"/>
      <c r="D207" s="198"/>
      <c r="E207" s="252"/>
    </row>
    <row r="208" spans="1:5" s="28" customFormat="1" hidden="1">
      <c r="A208" s="197"/>
      <c r="B208" s="198"/>
      <c r="C208" s="199"/>
      <c r="D208" s="198"/>
      <c r="E208" s="252"/>
    </row>
    <row r="209" spans="1:5" s="28" customFormat="1" hidden="1">
      <c r="A209" s="197"/>
      <c r="B209" s="198"/>
      <c r="C209" s="199"/>
      <c r="D209" s="198"/>
      <c r="E209" s="252"/>
    </row>
    <row r="210" spans="1:5" s="28" customFormat="1" hidden="1">
      <c r="A210" s="197"/>
      <c r="B210" s="198"/>
      <c r="C210" s="199"/>
      <c r="D210" s="198"/>
      <c r="E210" s="252"/>
    </row>
    <row r="211" spans="1:5" s="28" customFormat="1" hidden="1">
      <c r="A211" s="197"/>
      <c r="B211" s="198"/>
      <c r="C211" s="199"/>
      <c r="D211" s="198"/>
      <c r="E211" s="252"/>
    </row>
    <row r="212" spans="1:5" s="28" customFormat="1" hidden="1">
      <c r="A212" s="197"/>
      <c r="B212" s="198"/>
      <c r="C212" s="199"/>
      <c r="D212" s="198"/>
      <c r="E212" s="252"/>
    </row>
    <row r="213" spans="1:5" s="28" customFormat="1" hidden="1">
      <c r="A213" s="197"/>
      <c r="B213" s="198"/>
      <c r="C213" s="199"/>
      <c r="D213" s="198"/>
      <c r="E213" s="252"/>
    </row>
    <row r="214" spans="1:5" s="28" customFormat="1" hidden="1">
      <c r="A214" s="197"/>
      <c r="B214" s="198"/>
      <c r="C214" s="199"/>
      <c r="D214" s="198"/>
      <c r="E214" s="252"/>
    </row>
    <row r="215" spans="1:5" s="28" customFormat="1" hidden="1">
      <c r="A215" s="197"/>
      <c r="B215" s="198"/>
      <c r="C215" s="199"/>
      <c r="D215" s="198"/>
      <c r="E215" s="252"/>
    </row>
    <row r="216" spans="1:5" s="28" customFormat="1" hidden="1">
      <c r="A216" s="197"/>
      <c r="B216" s="198"/>
      <c r="C216" s="199"/>
      <c r="D216" s="198"/>
      <c r="E216" s="252"/>
    </row>
    <row r="217" spans="1:5" s="28" customFormat="1" hidden="1">
      <c r="A217" s="197"/>
      <c r="B217" s="198"/>
      <c r="C217" s="199"/>
      <c r="D217" s="198"/>
      <c r="E217" s="252"/>
    </row>
    <row r="218" spans="1:5" s="28" customFormat="1" hidden="1">
      <c r="A218" s="197"/>
      <c r="B218" s="198"/>
      <c r="C218" s="199"/>
      <c r="D218" s="198"/>
      <c r="E218" s="252"/>
    </row>
    <row r="219" spans="1:5" s="28" customFormat="1" hidden="1">
      <c r="A219" s="197"/>
      <c r="B219" s="198"/>
      <c r="C219" s="199"/>
      <c r="D219" s="198"/>
      <c r="E219" s="252"/>
    </row>
    <row r="220" spans="1:5" s="28" customFormat="1" hidden="1">
      <c r="A220" s="197"/>
      <c r="B220" s="198"/>
      <c r="C220" s="199"/>
      <c r="D220" s="198"/>
      <c r="E220" s="252"/>
    </row>
    <row r="221" spans="1:5" s="28" customFormat="1" hidden="1">
      <c r="A221" s="197"/>
      <c r="B221" s="198"/>
      <c r="C221" s="199"/>
      <c r="D221" s="198"/>
      <c r="E221" s="252"/>
    </row>
    <row r="222" spans="1:5" s="28" customFormat="1" hidden="1">
      <c r="A222" s="197"/>
      <c r="B222" s="198"/>
      <c r="C222" s="199"/>
      <c r="D222" s="198"/>
      <c r="E222" s="252"/>
    </row>
    <row r="223" spans="1:5" s="28" customFormat="1" hidden="1">
      <c r="A223" s="197"/>
      <c r="B223" s="198"/>
      <c r="C223" s="199"/>
      <c r="D223" s="198"/>
      <c r="E223" s="252"/>
    </row>
    <row r="224" spans="1:5" s="28" customFormat="1" hidden="1">
      <c r="A224" s="197"/>
      <c r="B224" s="198"/>
      <c r="C224" s="199"/>
      <c r="D224" s="198"/>
      <c r="E224" s="252"/>
    </row>
    <row r="225" spans="1:5" s="28" customFormat="1" hidden="1">
      <c r="A225" s="197"/>
      <c r="B225" s="198"/>
      <c r="C225" s="199"/>
      <c r="D225" s="198"/>
      <c r="E225" s="252"/>
    </row>
    <row r="226" spans="1:5" s="28" customFormat="1" hidden="1">
      <c r="A226" s="197"/>
      <c r="B226" s="198"/>
      <c r="C226" s="199"/>
      <c r="D226" s="198"/>
      <c r="E226" s="252"/>
    </row>
    <row r="227" spans="1:5" s="28" customFormat="1" hidden="1">
      <c r="A227" s="197"/>
      <c r="B227" s="198"/>
      <c r="C227" s="199"/>
      <c r="D227" s="198"/>
      <c r="E227" s="252"/>
    </row>
    <row r="228" spans="1:5" s="28" customFormat="1" hidden="1">
      <c r="A228" s="197"/>
      <c r="B228" s="198"/>
      <c r="C228" s="199"/>
      <c r="D228" s="198"/>
      <c r="E228" s="252"/>
    </row>
    <row r="229" spans="1:5" s="28" customFormat="1" hidden="1">
      <c r="A229" s="197"/>
      <c r="B229" s="198"/>
      <c r="C229" s="199"/>
      <c r="D229" s="198"/>
      <c r="E229" s="252"/>
    </row>
    <row r="230" spans="1:5" s="28" customFormat="1" hidden="1">
      <c r="A230" s="197"/>
      <c r="B230" s="198"/>
      <c r="C230" s="199"/>
      <c r="D230" s="198"/>
      <c r="E230" s="252"/>
    </row>
    <row r="231" spans="1:5" s="28" customFormat="1" hidden="1">
      <c r="A231" s="197"/>
      <c r="B231" s="198"/>
      <c r="C231" s="199"/>
      <c r="D231" s="198"/>
      <c r="E231" s="252"/>
    </row>
    <row r="232" spans="1:5" s="28" customFormat="1" hidden="1">
      <c r="A232" s="197"/>
      <c r="B232" s="198"/>
      <c r="C232" s="199"/>
      <c r="D232" s="198"/>
      <c r="E232" s="252"/>
    </row>
    <row r="233" spans="1:5" s="28" customFormat="1" hidden="1">
      <c r="A233" s="197"/>
      <c r="B233" s="198"/>
      <c r="C233" s="199"/>
      <c r="D233" s="198"/>
      <c r="E233" s="252"/>
    </row>
    <row r="234" spans="1:5" s="28" customFormat="1" hidden="1">
      <c r="A234" s="197"/>
      <c r="B234" s="198"/>
      <c r="C234" s="199"/>
      <c r="D234" s="198"/>
      <c r="E234" s="252"/>
    </row>
    <row r="235" spans="1:5" s="28" customFormat="1" hidden="1">
      <c r="A235" s="197"/>
      <c r="B235" s="198"/>
      <c r="C235" s="199"/>
      <c r="D235" s="198"/>
      <c r="E235" s="252"/>
    </row>
    <row r="236" spans="1:5" s="28" customFormat="1" hidden="1">
      <c r="A236" s="197"/>
      <c r="B236" s="198"/>
      <c r="C236" s="199"/>
      <c r="D236" s="198"/>
      <c r="E236" s="252"/>
    </row>
    <row r="237" spans="1:5" s="28" customFormat="1" hidden="1">
      <c r="A237" s="197"/>
      <c r="B237" s="198"/>
      <c r="C237" s="199"/>
      <c r="D237" s="198"/>
      <c r="E237" s="252"/>
    </row>
    <row r="238" spans="1:5" s="28" customFormat="1" hidden="1">
      <c r="A238" s="197"/>
      <c r="B238" s="198"/>
      <c r="C238" s="199"/>
      <c r="D238" s="198"/>
      <c r="E238" s="252"/>
    </row>
    <row r="239" spans="1:5" s="28" customFormat="1" hidden="1">
      <c r="A239" s="197"/>
      <c r="B239" s="198"/>
      <c r="C239" s="199"/>
      <c r="D239" s="198"/>
      <c r="E239" s="252"/>
    </row>
    <row r="240" spans="1:5" s="28" customFormat="1" hidden="1">
      <c r="A240" s="197"/>
      <c r="B240" s="198"/>
      <c r="C240" s="199"/>
      <c r="D240" s="198"/>
      <c r="E240" s="252"/>
    </row>
    <row r="241" spans="1:5" s="28" customFormat="1" hidden="1">
      <c r="A241" s="197"/>
      <c r="B241" s="198"/>
      <c r="C241" s="199"/>
      <c r="D241" s="198"/>
      <c r="E241" s="252"/>
    </row>
    <row r="242" spans="1:5" s="28" customFormat="1" hidden="1">
      <c r="A242" s="197"/>
      <c r="B242" s="198"/>
      <c r="C242" s="199"/>
      <c r="D242" s="198"/>
      <c r="E242" s="252"/>
    </row>
    <row r="243" spans="1:5" s="28" customFormat="1" hidden="1">
      <c r="A243" s="197"/>
      <c r="B243" s="198"/>
      <c r="C243" s="199"/>
      <c r="D243" s="198"/>
      <c r="E243" s="252"/>
    </row>
    <row r="244" spans="1:5" s="28" customFormat="1" hidden="1">
      <c r="A244" s="197"/>
      <c r="B244" s="198"/>
      <c r="C244" s="199"/>
      <c r="D244" s="198"/>
      <c r="E244" s="252"/>
    </row>
    <row r="245" spans="1:5" s="28" customFormat="1" hidden="1">
      <c r="A245" s="197"/>
      <c r="B245" s="198"/>
      <c r="C245" s="199"/>
      <c r="D245" s="198"/>
      <c r="E245" s="252"/>
    </row>
    <row r="246" spans="1:5" s="28" customFormat="1" hidden="1">
      <c r="A246" s="197"/>
      <c r="B246" s="198"/>
      <c r="C246" s="199"/>
      <c r="D246" s="198"/>
      <c r="E246" s="252"/>
    </row>
    <row r="247" spans="1:5" s="28" customFormat="1" hidden="1">
      <c r="A247" s="197"/>
      <c r="B247" s="198"/>
      <c r="C247" s="199"/>
      <c r="D247" s="198"/>
      <c r="E247" s="252"/>
    </row>
    <row r="248" spans="1:5" s="28" customFormat="1" hidden="1">
      <c r="A248" s="197"/>
      <c r="B248" s="198"/>
      <c r="C248" s="199"/>
      <c r="D248" s="198"/>
      <c r="E248" s="252"/>
    </row>
    <row r="249" spans="1:5" s="28" customFormat="1" hidden="1">
      <c r="A249" s="197"/>
      <c r="B249" s="198"/>
      <c r="C249" s="199"/>
      <c r="D249" s="198"/>
      <c r="E249" s="252"/>
    </row>
    <row r="250" spans="1:5" s="28" customFormat="1" hidden="1">
      <c r="A250" s="197"/>
      <c r="B250" s="198"/>
      <c r="C250" s="199"/>
      <c r="D250" s="198"/>
      <c r="E250" s="252"/>
    </row>
    <row r="251" spans="1:5" s="28" customFormat="1" hidden="1">
      <c r="A251" s="197"/>
      <c r="B251" s="198"/>
      <c r="C251" s="199"/>
      <c r="D251" s="198"/>
      <c r="E251" s="252"/>
    </row>
    <row r="252" spans="1:5" s="28" customFormat="1" hidden="1">
      <c r="A252" s="197"/>
      <c r="B252" s="198"/>
      <c r="C252" s="199"/>
      <c r="D252" s="198"/>
      <c r="E252" s="252"/>
    </row>
    <row r="253" spans="1:5" s="28" customFormat="1" hidden="1">
      <c r="A253" s="197"/>
      <c r="B253" s="198"/>
      <c r="C253" s="199"/>
      <c r="D253" s="198"/>
      <c r="E253" s="252"/>
    </row>
    <row r="254" spans="1:5" s="28" customFormat="1" hidden="1">
      <c r="A254" s="197"/>
      <c r="B254" s="198"/>
      <c r="C254" s="199"/>
      <c r="D254" s="198"/>
      <c r="E254" s="252"/>
    </row>
    <row r="255" spans="1:5" s="28" customFormat="1" hidden="1">
      <c r="A255" s="197"/>
      <c r="B255" s="198"/>
      <c r="C255" s="199"/>
      <c r="D255" s="198"/>
      <c r="E255" s="252"/>
    </row>
    <row r="256" spans="1:5" s="28" customFormat="1" hidden="1">
      <c r="A256" s="197"/>
      <c r="B256" s="198"/>
      <c r="C256" s="199"/>
      <c r="D256" s="198"/>
      <c r="E256" s="252"/>
    </row>
    <row r="257" spans="1:5" s="28" customFormat="1" hidden="1">
      <c r="A257" s="197"/>
      <c r="B257" s="198"/>
      <c r="C257" s="199"/>
      <c r="D257" s="198"/>
      <c r="E257" s="252"/>
    </row>
    <row r="258" spans="1:5" s="28" customFormat="1" hidden="1">
      <c r="A258" s="197"/>
      <c r="B258" s="198"/>
      <c r="C258" s="199"/>
      <c r="D258" s="198"/>
      <c r="E258" s="252"/>
    </row>
    <row r="259" spans="1:5" s="28" customFormat="1" hidden="1">
      <c r="A259" s="197"/>
      <c r="B259" s="198"/>
      <c r="C259" s="199"/>
      <c r="D259" s="198"/>
      <c r="E259" s="252"/>
    </row>
    <row r="260" spans="1:5" s="28" customFormat="1" hidden="1">
      <c r="A260" s="197"/>
      <c r="B260" s="198"/>
      <c r="C260" s="199"/>
      <c r="D260" s="198"/>
      <c r="E260" s="252"/>
    </row>
    <row r="261" spans="1:5" s="28" customFormat="1" hidden="1">
      <c r="A261" s="197"/>
      <c r="B261" s="198"/>
      <c r="C261" s="199"/>
      <c r="D261" s="198"/>
      <c r="E261" s="252"/>
    </row>
    <row r="262" spans="1:5" s="28" customFormat="1" hidden="1">
      <c r="A262" s="197"/>
      <c r="B262" s="198"/>
      <c r="C262" s="199"/>
      <c r="D262" s="198"/>
      <c r="E262" s="252"/>
    </row>
    <row r="263" spans="1:5" s="28" customFormat="1" hidden="1">
      <c r="A263" s="197"/>
      <c r="B263" s="198"/>
      <c r="C263" s="199"/>
      <c r="D263" s="198"/>
      <c r="E263" s="252"/>
    </row>
    <row r="264" spans="1:5" s="28" customFormat="1" hidden="1">
      <c r="A264" s="197"/>
      <c r="B264" s="198"/>
      <c r="C264" s="199"/>
      <c r="D264" s="198"/>
      <c r="E264" s="252"/>
    </row>
    <row r="265" spans="1:5" s="28" customFormat="1" hidden="1">
      <c r="A265" s="197"/>
      <c r="B265" s="198"/>
      <c r="C265" s="199"/>
      <c r="D265" s="198"/>
      <c r="E265" s="252"/>
    </row>
    <row r="266" spans="1:5" s="28" customFormat="1" hidden="1">
      <c r="A266" s="197"/>
      <c r="B266" s="198"/>
      <c r="C266" s="199"/>
      <c r="D266" s="198"/>
      <c r="E266" s="252"/>
    </row>
    <row r="267" spans="1:5" s="28" customFormat="1" hidden="1">
      <c r="A267" s="197"/>
      <c r="B267" s="198"/>
      <c r="C267" s="199"/>
      <c r="D267" s="198"/>
      <c r="E267" s="252"/>
    </row>
    <row r="268" spans="1:5" s="28" customFormat="1" hidden="1">
      <c r="A268" s="197"/>
      <c r="B268" s="198"/>
      <c r="C268" s="199"/>
      <c r="D268" s="198"/>
      <c r="E268" s="252"/>
    </row>
    <row r="269" spans="1:5" s="28" customFormat="1" hidden="1">
      <c r="A269" s="197"/>
      <c r="B269" s="198"/>
      <c r="C269" s="199"/>
      <c r="D269" s="198"/>
      <c r="E269" s="252"/>
    </row>
    <row r="270" spans="1:5" s="28" customFormat="1" hidden="1">
      <c r="A270" s="197"/>
      <c r="B270" s="198"/>
      <c r="C270" s="199"/>
      <c r="D270" s="198"/>
      <c r="E270" s="252"/>
    </row>
    <row r="271" spans="1:5" s="28" customFormat="1" hidden="1">
      <c r="A271" s="197"/>
      <c r="B271" s="198"/>
      <c r="C271" s="199"/>
      <c r="D271" s="198"/>
      <c r="E271" s="252"/>
    </row>
    <row r="272" spans="1:5" s="28" customFormat="1" hidden="1">
      <c r="A272" s="197"/>
      <c r="B272" s="198"/>
      <c r="C272" s="199"/>
      <c r="D272" s="198"/>
      <c r="E272" s="252"/>
    </row>
    <row r="273" spans="1:5" s="28" customFormat="1" hidden="1">
      <c r="A273" s="197"/>
      <c r="B273" s="198"/>
      <c r="C273" s="199"/>
      <c r="D273" s="198"/>
      <c r="E273" s="252"/>
    </row>
    <row r="274" spans="1:5" s="28" customFormat="1" hidden="1">
      <c r="A274" s="197"/>
      <c r="B274" s="198"/>
      <c r="C274" s="199"/>
      <c r="D274" s="198"/>
      <c r="E274" s="252"/>
    </row>
    <row r="275" spans="1:5" s="28" customFormat="1" hidden="1">
      <c r="A275" s="197"/>
      <c r="B275" s="198"/>
      <c r="C275" s="199"/>
      <c r="D275" s="198"/>
      <c r="E275" s="252"/>
    </row>
    <row r="276" spans="1:5" s="28" customFormat="1" hidden="1">
      <c r="A276" s="197"/>
      <c r="B276" s="198"/>
      <c r="C276" s="199"/>
      <c r="D276" s="198"/>
      <c r="E276" s="252"/>
    </row>
    <row r="277" spans="1:5" s="28" customFormat="1" hidden="1">
      <c r="A277" s="197"/>
      <c r="B277" s="198"/>
      <c r="C277" s="199"/>
      <c r="D277" s="198"/>
      <c r="E277" s="252"/>
    </row>
    <row r="278" spans="1:5" s="28" customFormat="1" hidden="1">
      <c r="A278" s="197"/>
      <c r="B278" s="198"/>
      <c r="C278" s="199"/>
      <c r="D278" s="198"/>
      <c r="E278" s="252"/>
    </row>
    <row r="279" spans="1:5" s="28" customFormat="1" hidden="1">
      <c r="A279" s="197"/>
      <c r="B279" s="198"/>
      <c r="C279" s="199"/>
      <c r="D279" s="198"/>
      <c r="E279" s="252"/>
    </row>
    <row r="280" spans="1:5" s="28" customFormat="1" hidden="1">
      <c r="A280" s="197"/>
      <c r="B280" s="198"/>
      <c r="C280" s="199"/>
      <c r="D280" s="198"/>
      <c r="E280" s="252"/>
    </row>
    <row r="281" spans="1:5" s="28" customFormat="1" hidden="1">
      <c r="A281" s="197"/>
      <c r="B281" s="198"/>
      <c r="C281" s="199"/>
      <c r="D281" s="198"/>
      <c r="E281" s="252"/>
    </row>
    <row r="282" spans="1:5" s="28" customFormat="1" hidden="1">
      <c r="A282" s="197"/>
      <c r="B282" s="198"/>
      <c r="C282" s="199"/>
      <c r="D282" s="198"/>
      <c r="E282" s="252"/>
    </row>
    <row r="283" spans="1:5" s="28" customFormat="1" hidden="1">
      <c r="A283" s="197"/>
      <c r="B283" s="198"/>
      <c r="C283" s="199"/>
      <c r="D283" s="198"/>
      <c r="E283" s="252"/>
    </row>
    <row r="284" spans="1:5" s="28" customFormat="1" hidden="1">
      <c r="A284" s="197"/>
      <c r="B284" s="198"/>
      <c r="C284" s="199"/>
      <c r="D284" s="198"/>
      <c r="E284" s="252"/>
    </row>
    <row r="285" spans="1:5" s="28" customFormat="1" hidden="1">
      <c r="A285" s="197"/>
      <c r="B285" s="198"/>
      <c r="C285" s="199"/>
      <c r="D285" s="198"/>
      <c r="E285" s="252"/>
    </row>
    <row r="286" spans="1:5" s="28" customFormat="1" hidden="1">
      <c r="A286" s="197"/>
      <c r="B286" s="198"/>
      <c r="C286" s="199"/>
      <c r="D286" s="198"/>
      <c r="E286" s="252"/>
    </row>
    <row r="287" spans="1:5" s="28" customFormat="1" hidden="1">
      <c r="A287" s="197"/>
      <c r="B287" s="198"/>
      <c r="C287" s="199"/>
      <c r="D287" s="198"/>
      <c r="E287" s="252"/>
    </row>
    <row r="288" spans="1:5" s="28" customFormat="1" hidden="1">
      <c r="A288" s="197"/>
      <c r="B288" s="198"/>
      <c r="C288" s="199"/>
      <c r="D288" s="198"/>
      <c r="E288" s="252"/>
    </row>
    <row r="289" spans="1:5" s="28" customFormat="1" hidden="1">
      <c r="A289" s="197"/>
      <c r="B289" s="198"/>
      <c r="C289" s="199"/>
      <c r="D289" s="198"/>
      <c r="E289" s="252"/>
    </row>
    <row r="290" spans="1:5" s="28" customFormat="1" hidden="1">
      <c r="A290" s="197"/>
      <c r="B290" s="198"/>
      <c r="C290" s="199"/>
      <c r="D290" s="198"/>
      <c r="E290" s="252"/>
    </row>
    <row r="291" spans="1:5" s="28" customFormat="1" hidden="1">
      <c r="A291" s="197"/>
      <c r="B291" s="198"/>
      <c r="C291" s="199"/>
      <c r="D291" s="198"/>
      <c r="E291" s="252"/>
    </row>
    <row r="292" spans="1:5" s="28" customFormat="1" hidden="1">
      <c r="A292" s="197"/>
      <c r="B292" s="198"/>
      <c r="C292" s="199"/>
      <c r="D292" s="198"/>
      <c r="E292" s="252"/>
    </row>
    <row r="293" spans="1:5" s="28" customFormat="1" hidden="1">
      <c r="A293" s="197"/>
      <c r="B293" s="198"/>
      <c r="C293" s="199"/>
      <c r="D293" s="198"/>
      <c r="E293" s="252"/>
    </row>
    <row r="294" spans="1:5" s="28" customFormat="1" hidden="1">
      <c r="A294" s="197"/>
      <c r="B294" s="198"/>
      <c r="C294" s="199"/>
      <c r="D294" s="198"/>
      <c r="E294" s="252"/>
    </row>
    <row r="295" spans="1:5" s="28" customFormat="1" hidden="1">
      <c r="A295" s="197"/>
      <c r="B295" s="198"/>
      <c r="C295" s="199"/>
      <c r="D295" s="198"/>
      <c r="E295" s="252"/>
    </row>
    <row r="296" spans="1:5" s="28" customFormat="1" hidden="1">
      <c r="A296" s="197"/>
      <c r="B296" s="198"/>
      <c r="C296" s="199"/>
      <c r="D296" s="198"/>
      <c r="E296" s="252"/>
    </row>
    <row r="297" spans="1:5" s="28" customFormat="1" hidden="1">
      <c r="A297" s="197"/>
      <c r="B297" s="198"/>
      <c r="C297" s="199"/>
      <c r="D297" s="198"/>
      <c r="E297" s="252"/>
    </row>
    <row r="298" spans="1:5" s="28" customFormat="1" hidden="1">
      <c r="A298" s="197"/>
      <c r="B298" s="198"/>
      <c r="C298" s="199"/>
      <c r="D298" s="198"/>
      <c r="E298" s="252"/>
    </row>
    <row r="299" spans="1:5" s="28" customFormat="1" hidden="1">
      <c r="A299" s="197"/>
      <c r="B299" s="198"/>
      <c r="C299" s="199"/>
      <c r="D299" s="198"/>
      <c r="E299" s="252"/>
    </row>
    <row r="300" spans="1:5" s="28" customFormat="1" hidden="1">
      <c r="A300" s="197"/>
      <c r="B300" s="198"/>
      <c r="C300" s="199"/>
      <c r="D300" s="198"/>
      <c r="E300" s="252"/>
    </row>
    <row r="301" spans="1:5" s="28" customFormat="1" hidden="1">
      <c r="A301" s="197"/>
      <c r="B301" s="198"/>
      <c r="C301" s="199"/>
      <c r="D301" s="198"/>
      <c r="E301" s="252"/>
    </row>
    <row r="302" spans="1:5" s="28" customFormat="1" hidden="1">
      <c r="A302" s="197"/>
      <c r="B302" s="198"/>
      <c r="C302" s="199"/>
      <c r="D302" s="198"/>
      <c r="E302" s="252"/>
    </row>
    <row r="303" spans="1:5" s="28" customFormat="1" hidden="1">
      <c r="A303" s="197"/>
      <c r="B303" s="198"/>
      <c r="C303" s="199"/>
      <c r="D303" s="198"/>
      <c r="E303" s="252"/>
    </row>
    <row r="304" spans="1:5" s="28" customFormat="1" hidden="1">
      <c r="A304" s="197"/>
      <c r="B304" s="198"/>
      <c r="C304" s="199"/>
      <c r="D304" s="198"/>
      <c r="E304" s="252"/>
    </row>
    <row r="305" spans="1:5" s="28" customFormat="1" hidden="1">
      <c r="A305" s="197"/>
      <c r="B305" s="198"/>
      <c r="C305" s="199"/>
      <c r="D305" s="198"/>
      <c r="E305" s="252"/>
    </row>
    <row r="306" spans="1:5" s="28" customFormat="1" hidden="1">
      <c r="A306" s="197"/>
      <c r="B306" s="198"/>
      <c r="C306" s="199"/>
      <c r="D306" s="198"/>
      <c r="E306" s="252"/>
    </row>
    <row r="307" spans="1:5" s="28" customFormat="1" hidden="1">
      <c r="A307" s="197"/>
      <c r="B307" s="198"/>
      <c r="C307" s="199"/>
      <c r="D307" s="198"/>
      <c r="E307" s="252"/>
    </row>
    <row r="308" spans="1:5" s="28" customFormat="1" hidden="1">
      <c r="A308" s="197"/>
      <c r="B308" s="198"/>
      <c r="C308" s="199"/>
      <c r="D308" s="198"/>
      <c r="E308" s="252"/>
    </row>
    <row r="309" spans="1:5" s="28" customFormat="1" hidden="1">
      <c r="A309" s="197"/>
      <c r="B309" s="198"/>
      <c r="C309" s="199"/>
      <c r="D309" s="198"/>
      <c r="E309" s="252"/>
    </row>
    <row r="310" spans="1:5" s="28" customFormat="1" hidden="1">
      <c r="A310" s="197"/>
      <c r="B310" s="198"/>
      <c r="C310" s="199"/>
      <c r="D310" s="198"/>
      <c r="E310" s="252"/>
    </row>
    <row r="311" spans="1:5" s="28" customFormat="1" hidden="1">
      <c r="A311" s="197"/>
      <c r="B311" s="198"/>
      <c r="C311" s="199"/>
      <c r="D311" s="198"/>
      <c r="E311" s="252"/>
    </row>
    <row r="312" spans="1:5" s="28" customFormat="1" hidden="1">
      <c r="A312" s="197"/>
      <c r="B312" s="198"/>
      <c r="C312" s="199"/>
      <c r="D312" s="198"/>
      <c r="E312" s="252"/>
    </row>
    <row r="313" spans="1:5" s="28" customFormat="1" hidden="1">
      <c r="A313" s="197"/>
      <c r="B313" s="198"/>
      <c r="C313" s="199"/>
      <c r="D313" s="198"/>
      <c r="E313" s="252"/>
    </row>
    <row r="314" spans="1:5" s="28" customFormat="1" hidden="1">
      <c r="A314" s="197"/>
      <c r="B314" s="198"/>
      <c r="C314" s="199"/>
      <c r="D314" s="198"/>
      <c r="E314" s="252"/>
    </row>
    <row r="315" spans="1:5" s="28" customFormat="1" hidden="1">
      <c r="A315" s="197"/>
      <c r="B315" s="198"/>
      <c r="C315" s="199"/>
      <c r="D315" s="198"/>
      <c r="E315" s="252"/>
    </row>
    <row r="316" spans="1:5" s="28" customFormat="1" hidden="1">
      <c r="A316" s="197"/>
      <c r="B316" s="198"/>
      <c r="C316" s="199"/>
      <c r="D316" s="198"/>
      <c r="E316" s="252"/>
    </row>
    <row r="317" spans="1:5" s="28" customFormat="1" hidden="1">
      <c r="A317" s="197"/>
      <c r="B317" s="198"/>
      <c r="C317" s="199"/>
      <c r="D317" s="198"/>
      <c r="E317" s="252"/>
    </row>
    <row r="318" spans="1:5" s="28" customFormat="1" hidden="1">
      <c r="A318" s="197"/>
      <c r="B318" s="198"/>
      <c r="C318" s="199"/>
      <c r="D318" s="198"/>
      <c r="E318" s="252"/>
    </row>
    <row r="319" spans="1:5" s="28" customFormat="1" hidden="1">
      <c r="A319" s="197"/>
      <c r="B319" s="198"/>
      <c r="C319" s="199"/>
      <c r="D319" s="198"/>
      <c r="E319" s="252"/>
    </row>
    <row r="320" spans="1:5" s="28" customFormat="1" hidden="1">
      <c r="A320" s="197"/>
      <c r="B320" s="198"/>
      <c r="C320" s="199"/>
      <c r="D320" s="198"/>
      <c r="E320" s="252"/>
    </row>
    <row r="321" spans="1:5" s="28" customFormat="1" hidden="1">
      <c r="A321" s="197"/>
      <c r="B321" s="198"/>
      <c r="C321" s="199"/>
      <c r="D321" s="198"/>
      <c r="E321" s="252"/>
    </row>
    <row r="322" spans="1:5" s="28" customFormat="1" hidden="1">
      <c r="A322" s="197"/>
      <c r="B322" s="198"/>
      <c r="C322" s="199"/>
      <c r="D322" s="198"/>
      <c r="E322" s="252"/>
    </row>
    <row r="323" spans="1:5" s="28" customFormat="1" hidden="1">
      <c r="A323" s="197"/>
      <c r="B323" s="198"/>
      <c r="C323" s="199"/>
      <c r="D323" s="198"/>
      <c r="E323" s="252"/>
    </row>
    <row r="324" spans="1:5" s="28" customFormat="1" hidden="1">
      <c r="A324" s="197"/>
      <c r="B324" s="198"/>
      <c r="C324" s="199"/>
      <c r="D324" s="198"/>
      <c r="E324" s="252"/>
    </row>
    <row r="325" spans="1:5" s="28" customFormat="1" hidden="1">
      <c r="A325" s="197"/>
      <c r="B325" s="198"/>
      <c r="C325" s="199"/>
      <c r="D325" s="198"/>
      <c r="E325" s="252"/>
    </row>
    <row r="326" spans="1:5" s="28" customFormat="1" hidden="1">
      <c r="A326" s="197"/>
      <c r="B326" s="198"/>
      <c r="C326" s="199"/>
      <c r="D326" s="198"/>
      <c r="E326" s="252"/>
    </row>
    <row r="327" spans="1:5" s="28" customFormat="1" hidden="1">
      <c r="A327" s="197"/>
      <c r="B327" s="198"/>
      <c r="C327" s="199"/>
      <c r="D327" s="198"/>
      <c r="E327" s="252"/>
    </row>
    <row r="328" spans="1:5" s="28" customFormat="1" hidden="1">
      <c r="A328" s="197"/>
      <c r="B328" s="198"/>
      <c r="C328" s="199"/>
      <c r="D328" s="198"/>
      <c r="E328" s="252"/>
    </row>
    <row r="329" spans="1:5" s="28" customFormat="1" hidden="1">
      <c r="A329" s="197"/>
      <c r="B329" s="198"/>
      <c r="C329" s="199"/>
      <c r="D329" s="198"/>
      <c r="E329" s="252"/>
    </row>
    <row r="330" spans="1:5" s="28" customFormat="1" hidden="1">
      <c r="A330" s="197"/>
      <c r="B330" s="198"/>
      <c r="C330" s="199"/>
      <c r="D330" s="198"/>
      <c r="E330" s="252"/>
    </row>
    <row r="331" spans="1:5" s="28" customFormat="1" hidden="1">
      <c r="A331" s="197"/>
      <c r="B331" s="198"/>
      <c r="C331" s="199"/>
      <c r="D331" s="198"/>
      <c r="E331" s="252"/>
    </row>
    <row r="332" spans="1:5" s="28" customFormat="1" hidden="1">
      <c r="A332" s="197"/>
      <c r="B332" s="198"/>
      <c r="C332" s="199"/>
      <c r="D332" s="198"/>
      <c r="E332" s="252"/>
    </row>
    <row r="333" spans="1:5" s="28" customFormat="1" hidden="1">
      <c r="A333" s="197"/>
      <c r="B333" s="198"/>
      <c r="C333" s="199"/>
      <c r="D333" s="198"/>
      <c r="E333" s="252"/>
    </row>
    <row r="334" spans="1:5" s="28" customFormat="1" hidden="1">
      <c r="A334" s="197"/>
      <c r="B334" s="198"/>
      <c r="C334" s="199"/>
      <c r="D334" s="198"/>
      <c r="E334" s="252"/>
    </row>
    <row r="335" spans="1:5" s="28" customFormat="1" hidden="1">
      <c r="A335" s="197"/>
      <c r="B335" s="198"/>
      <c r="C335" s="199"/>
      <c r="D335" s="198"/>
      <c r="E335" s="252"/>
    </row>
    <row r="336" spans="1:5" s="28" customFormat="1" hidden="1">
      <c r="A336" s="197"/>
      <c r="B336" s="198"/>
      <c r="C336" s="199"/>
      <c r="D336" s="198"/>
      <c r="E336" s="252"/>
    </row>
    <row r="337" spans="1:5" s="28" customFormat="1" hidden="1">
      <c r="A337" s="197"/>
      <c r="B337" s="198"/>
      <c r="C337" s="199"/>
      <c r="D337" s="198"/>
      <c r="E337" s="252"/>
    </row>
    <row r="338" spans="1:5" s="28" customFormat="1" hidden="1">
      <c r="A338" s="197"/>
      <c r="B338" s="198"/>
      <c r="C338" s="199"/>
      <c r="D338" s="198"/>
      <c r="E338" s="252"/>
    </row>
    <row r="339" spans="1:5" s="28" customFormat="1" hidden="1">
      <c r="A339" s="197"/>
      <c r="B339" s="198"/>
      <c r="C339" s="199"/>
      <c r="D339" s="198"/>
      <c r="E339" s="252"/>
    </row>
    <row r="340" spans="1:5" s="28" customFormat="1" hidden="1">
      <c r="A340" s="197"/>
      <c r="B340" s="198"/>
      <c r="C340" s="199"/>
      <c r="D340" s="198"/>
      <c r="E340" s="252"/>
    </row>
    <row r="341" spans="1:5" s="28" customFormat="1" hidden="1">
      <c r="A341" s="197"/>
      <c r="B341" s="198"/>
      <c r="C341" s="199"/>
      <c r="D341" s="198"/>
      <c r="E341" s="252"/>
    </row>
    <row r="342" spans="1:5" s="28" customFormat="1" hidden="1">
      <c r="A342" s="197"/>
      <c r="B342" s="198"/>
      <c r="C342" s="199"/>
      <c r="D342" s="198"/>
      <c r="E342" s="252"/>
    </row>
    <row r="343" spans="1:5" s="28" customFormat="1" hidden="1">
      <c r="A343" s="197"/>
      <c r="B343" s="198"/>
      <c r="C343" s="199"/>
      <c r="D343" s="198"/>
      <c r="E343" s="252"/>
    </row>
    <row r="344" spans="1:5" s="28" customFormat="1" hidden="1">
      <c r="A344" s="197"/>
      <c r="B344" s="198"/>
      <c r="C344" s="199"/>
      <c r="D344" s="198"/>
      <c r="E344" s="252"/>
    </row>
    <row r="345" spans="1:5" s="28" customFormat="1" hidden="1">
      <c r="A345" s="197"/>
      <c r="B345" s="198"/>
      <c r="C345" s="199"/>
      <c r="D345" s="198"/>
      <c r="E345" s="252"/>
    </row>
    <row r="346" spans="1:5" s="28" customFormat="1" hidden="1">
      <c r="A346" s="197"/>
      <c r="B346" s="198"/>
      <c r="C346" s="199"/>
      <c r="D346" s="198"/>
      <c r="E346" s="252"/>
    </row>
    <row r="347" spans="1:5" s="28" customFormat="1" hidden="1">
      <c r="A347" s="197"/>
      <c r="B347" s="198"/>
      <c r="C347" s="199"/>
      <c r="D347" s="198"/>
      <c r="E347" s="252"/>
    </row>
    <row r="348" spans="1:5" s="28" customFormat="1" hidden="1">
      <c r="A348" s="197"/>
      <c r="B348" s="198"/>
      <c r="C348" s="199"/>
      <c r="D348" s="198"/>
      <c r="E348" s="252"/>
    </row>
    <row r="349" spans="1:5" s="28" customFormat="1" hidden="1">
      <c r="A349" s="197"/>
      <c r="B349" s="198"/>
      <c r="C349" s="199"/>
      <c r="D349" s="198"/>
      <c r="E349" s="252"/>
    </row>
    <row r="350" spans="1:5" s="28" customFormat="1" hidden="1">
      <c r="A350" s="197"/>
      <c r="B350" s="198"/>
      <c r="C350" s="199"/>
      <c r="D350" s="198"/>
      <c r="E350" s="252"/>
    </row>
    <row r="351" spans="1:5" s="28" customFormat="1" hidden="1">
      <c r="A351" s="197"/>
      <c r="B351" s="198"/>
      <c r="C351" s="199"/>
      <c r="D351" s="198"/>
      <c r="E351" s="252"/>
    </row>
    <row r="352" spans="1:5" s="28" customFormat="1" hidden="1">
      <c r="A352" s="197"/>
      <c r="B352" s="198"/>
      <c r="C352" s="199"/>
      <c r="D352" s="198"/>
      <c r="E352" s="252"/>
    </row>
    <row r="353" spans="1:5" s="28" customFormat="1" hidden="1">
      <c r="A353" s="197"/>
      <c r="B353" s="198"/>
      <c r="C353" s="199"/>
      <c r="D353" s="198"/>
      <c r="E353" s="252"/>
    </row>
    <row r="354" spans="1:5" s="28" customFormat="1" hidden="1">
      <c r="A354" s="197"/>
      <c r="B354" s="198"/>
      <c r="C354" s="199"/>
      <c r="D354" s="198"/>
      <c r="E354" s="252"/>
    </row>
    <row r="355" spans="1:5" s="28" customFormat="1" hidden="1">
      <c r="A355" s="197"/>
      <c r="B355" s="198"/>
      <c r="C355" s="199"/>
      <c r="D355" s="198"/>
      <c r="E355" s="252"/>
    </row>
    <row r="356" spans="1:5" s="28" customFormat="1" hidden="1">
      <c r="A356" s="197"/>
      <c r="B356" s="198"/>
      <c r="C356" s="199"/>
      <c r="D356" s="198"/>
      <c r="E356" s="252"/>
    </row>
    <row r="357" spans="1:5" s="28" customFormat="1" hidden="1">
      <c r="A357" s="197"/>
      <c r="B357" s="198"/>
      <c r="C357" s="199"/>
      <c r="D357" s="198"/>
      <c r="E357" s="252"/>
    </row>
    <row r="358" spans="1:5" s="28" customFormat="1" hidden="1">
      <c r="A358" s="197"/>
      <c r="B358" s="198"/>
      <c r="C358" s="199"/>
      <c r="D358" s="198"/>
      <c r="E358" s="252"/>
    </row>
    <row r="359" spans="1:5" s="28" customFormat="1" hidden="1">
      <c r="A359" s="197"/>
      <c r="B359" s="198"/>
      <c r="C359" s="199"/>
      <c r="D359" s="198"/>
      <c r="E359" s="252"/>
    </row>
    <row r="360" spans="1:5" s="28" customFormat="1" hidden="1">
      <c r="A360" s="197"/>
      <c r="B360" s="198"/>
      <c r="C360" s="199"/>
      <c r="D360" s="198"/>
      <c r="E360" s="252"/>
    </row>
    <row r="361" spans="1:5" s="28" customFormat="1" hidden="1">
      <c r="A361" s="197"/>
      <c r="B361" s="198"/>
      <c r="C361" s="199"/>
      <c r="D361" s="198"/>
      <c r="E361" s="252"/>
    </row>
    <row r="362" spans="1:5" s="28" customFormat="1" hidden="1">
      <c r="A362" s="197"/>
      <c r="B362" s="198"/>
      <c r="C362" s="199"/>
      <c r="D362" s="198"/>
      <c r="E362" s="252"/>
    </row>
    <row r="363" spans="1:5" s="28" customFormat="1" hidden="1">
      <c r="A363" s="197"/>
      <c r="B363" s="198"/>
      <c r="C363" s="199"/>
      <c r="D363" s="198"/>
      <c r="E363" s="252"/>
    </row>
    <row r="364" spans="1:5" s="28" customFormat="1" hidden="1">
      <c r="A364" s="197"/>
      <c r="B364" s="198"/>
      <c r="C364" s="199"/>
      <c r="D364" s="198"/>
      <c r="E364" s="252"/>
    </row>
    <row r="365" spans="1:5" s="28" customFormat="1" hidden="1">
      <c r="A365" s="197"/>
      <c r="B365" s="198"/>
      <c r="C365" s="199"/>
      <c r="D365" s="198"/>
      <c r="E365" s="252"/>
    </row>
    <row r="366" spans="1:5" s="28" customFormat="1" hidden="1">
      <c r="A366" s="197"/>
      <c r="B366" s="198"/>
      <c r="C366" s="199"/>
      <c r="D366" s="198"/>
      <c r="E366" s="252"/>
    </row>
    <row r="367" spans="1:5" s="28" customFormat="1" hidden="1">
      <c r="A367" s="197"/>
      <c r="B367" s="198"/>
      <c r="C367" s="199"/>
      <c r="D367" s="198"/>
      <c r="E367" s="252"/>
    </row>
    <row r="368" spans="1:5" s="28" customFormat="1" hidden="1">
      <c r="A368" s="197"/>
      <c r="B368" s="198"/>
      <c r="C368" s="199"/>
      <c r="D368" s="198"/>
      <c r="E368" s="252"/>
    </row>
    <row r="369" spans="1:5" s="28" customFormat="1" hidden="1">
      <c r="A369" s="197"/>
      <c r="B369" s="198"/>
      <c r="C369" s="199"/>
      <c r="D369" s="198"/>
      <c r="E369" s="252"/>
    </row>
    <row r="370" spans="1:5" s="28" customFormat="1" hidden="1">
      <c r="A370" s="197"/>
      <c r="B370" s="198"/>
      <c r="C370" s="199"/>
      <c r="D370" s="198"/>
      <c r="E370" s="252"/>
    </row>
    <row r="371" spans="1:5" s="28" customFormat="1" hidden="1">
      <c r="A371" s="197"/>
      <c r="B371" s="198"/>
      <c r="C371" s="199"/>
      <c r="D371" s="198"/>
      <c r="E371" s="252"/>
    </row>
    <row r="372" spans="1:5" s="28" customFormat="1" hidden="1">
      <c r="A372" s="197"/>
      <c r="B372" s="198"/>
      <c r="C372" s="199"/>
      <c r="D372" s="198"/>
      <c r="E372" s="252"/>
    </row>
    <row r="373" spans="1:5" s="28" customFormat="1" hidden="1">
      <c r="A373" s="197"/>
      <c r="B373" s="198"/>
      <c r="C373" s="199"/>
      <c r="D373" s="198"/>
      <c r="E373" s="252"/>
    </row>
    <row r="374" spans="1:5" s="28" customFormat="1" hidden="1">
      <c r="A374" s="197"/>
      <c r="B374" s="198"/>
      <c r="C374" s="199"/>
      <c r="D374" s="198"/>
      <c r="E374" s="252"/>
    </row>
    <row r="375" spans="1:5" s="28" customFormat="1" hidden="1">
      <c r="A375" s="197"/>
      <c r="B375" s="198"/>
      <c r="C375" s="199"/>
      <c r="D375" s="198"/>
      <c r="E375" s="252"/>
    </row>
    <row r="376" spans="1:5" s="28" customFormat="1" hidden="1">
      <c r="A376" s="197"/>
      <c r="B376" s="198"/>
      <c r="C376" s="199"/>
      <c r="D376" s="198"/>
      <c r="E376" s="252"/>
    </row>
    <row r="377" spans="1:5" s="28" customFormat="1" hidden="1">
      <c r="A377" s="197"/>
      <c r="B377" s="198"/>
      <c r="C377" s="199"/>
      <c r="D377" s="198"/>
      <c r="E377" s="252"/>
    </row>
    <row r="378" spans="1:5" s="28" customFormat="1" hidden="1">
      <c r="A378" s="197"/>
      <c r="B378" s="198"/>
      <c r="C378" s="199"/>
      <c r="D378" s="198"/>
      <c r="E378" s="252"/>
    </row>
    <row r="379" spans="1:5" s="28" customFormat="1" hidden="1">
      <c r="A379" s="197"/>
      <c r="B379" s="198"/>
      <c r="C379" s="199"/>
      <c r="D379" s="198"/>
      <c r="E379" s="252"/>
    </row>
    <row r="380" spans="1:5" s="28" customFormat="1" hidden="1">
      <c r="A380" s="197"/>
      <c r="B380" s="198"/>
      <c r="C380" s="199"/>
      <c r="D380" s="198"/>
      <c r="E380" s="252"/>
    </row>
    <row r="381" spans="1:5" s="28" customFormat="1" hidden="1">
      <c r="A381" s="197"/>
      <c r="B381" s="198"/>
      <c r="C381" s="199"/>
      <c r="D381" s="198"/>
      <c r="E381" s="252"/>
    </row>
    <row r="382" spans="1:5" s="28" customFormat="1" hidden="1">
      <c r="A382" s="197"/>
      <c r="B382" s="198"/>
      <c r="C382" s="199"/>
      <c r="D382" s="198"/>
      <c r="E382" s="252"/>
    </row>
    <row r="383" spans="1:5" s="28" customFormat="1" hidden="1">
      <c r="A383" s="197"/>
      <c r="B383" s="198"/>
      <c r="C383" s="199"/>
      <c r="D383" s="198"/>
      <c r="E383" s="252"/>
    </row>
    <row r="384" spans="1:5" s="28" customFormat="1" hidden="1">
      <c r="A384" s="197"/>
      <c r="B384" s="198"/>
      <c r="C384" s="199"/>
      <c r="D384" s="198"/>
      <c r="E384" s="252"/>
    </row>
    <row r="385" spans="1:5" s="28" customFormat="1" hidden="1">
      <c r="A385" s="197"/>
      <c r="B385" s="198"/>
      <c r="C385" s="199"/>
      <c r="D385" s="198"/>
      <c r="E385" s="252"/>
    </row>
    <row r="386" spans="1:5" s="28" customFormat="1" hidden="1">
      <c r="A386" s="197"/>
      <c r="B386" s="198"/>
      <c r="C386" s="199"/>
      <c r="D386" s="198"/>
      <c r="E386" s="252"/>
    </row>
    <row r="387" spans="1:5" s="28" customFormat="1" hidden="1">
      <c r="A387" s="197"/>
      <c r="B387" s="198"/>
      <c r="C387" s="199"/>
      <c r="D387" s="198"/>
      <c r="E387" s="252"/>
    </row>
    <row r="388" spans="1:5" s="28" customFormat="1" hidden="1">
      <c r="A388" s="197"/>
      <c r="B388" s="198"/>
      <c r="C388" s="199"/>
      <c r="D388" s="198"/>
      <c r="E388" s="252"/>
    </row>
    <row r="389" spans="1:5" s="28" customFormat="1" hidden="1">
      <c r="A389" s="197"/>
      <c r="B389" s="198"/>
      <c r="C389" s="199"/>
      <c r="D389" s="198"/>
      <c r="E389" s="252"/>
    </row>
    <row r="390" spans="1:5" s="28" customFormat="1" hidden="1">
      <c r="A390" s="197"/>
      <c r="B390" s="198"/>
      <c r="C390" s="199"/>
      <c r="D390" s="198"/>
      <c r="E390" s="252"/>
    </row>
    <row r="391" spans="1:5" s="28" customFormat="1" hidden="1">
      <c r="A391" s="197"/>
      <c r="B391" s="198"/>
      <c r="C391" s="199"/>
      <c r="D391" s="198"/>
      <c r="E391" s="252"/>
    </row>
    <row r="392" spans="1:5" s="28" customFormat="1" hidden="1">
      <c r="A392" s="197"/>
      <c r="B392" s="198"/>
      <c r="C392" s="199"/>
      <c r="D392" s="198"/>
      <c r="E392" s="252"/>
    </row>
    <row r="393" spans="1:5" s="28" customFormat="1" hidden="1">
      <c r="A393" s="197"/>
      <c r="B393" s="198"/>
      <c r="C393" s="199"/>
      <c r="D393" s="198"/>
      <c r="E393" s="252"/>
    </row>
    <row r="394" spans="1:5" s="28" customFormat="1" hidden="1">
      <c r="A394" s="197"/>
      <c r="B394" s="198"/>
      <c r="C394" s="199"/>
      <c r="D394" s="198"/>
      <c r="E394" s="252"/>
    </row>
    <row r="395" spans="1:5" s="28" customFormat="1" hidden="1">
      <c r="A395" s="197"/>
      <c r="B395" s="198"/>
      <c r="C395" s="199"/>
      <c r="D395" s="198"/>
      <c r="E395" s="252"/>
    </row>
    <row r="396" spans="1:5" s="28" customFormat="1" hidden="1">
      <c r="A396" s="197"/>
      <c r="B396" s="198"/>
      <c r="C396" s="199"/>
      <c r="D396" s="198"/>
      <c r="E396" s="252"/>
    </row>
    <row r="397" spans="1:5" s="28" customFormat="1" hidden="1">
      <c r="A397" s="197"/>
      <c r="B397" s="198"/>
      <c r="C397" s="199"/>
      <c r="D397" s="198"/>
      <c r="E397" s="252"/>
    </row>
    <row r="398" spans="1:5" s="28" customFormat="1" hidden="1">
      <c r="A398" s="197"/>
      <c r="B398" s="198"/>
      <c r="C398" s="199"/>
      <c r="D398" s="198"/>
      <c r="E398" s="252"/>
    </row>
    <row r="399" spans="1:5" s="28" customFormat="1" hidden="1">
      <c r="A399" s="197"/>
      <c r="B399" s="198"/>
      <c r="C399" s="199"/>
      <c r="D399" s="198"/>
      <c r="E399" s="252"/>
    </row>
    <row r="400" spans="1:5" s="28" customFormat="1" hidden="1">
      <c r="A400" s="197"/>
      <c r="B400" s="198"/>
      <c r="C400" s="199"/>
      <c r="D400" s="198"/>
      <c r="E400" s="252"/>
    </row>
    <row r="401" spans="1:5" s="28" customFormat="1" hidden="1">
      <c r="A401" s="197"/>
      <c r="B401" s="198"/>
      <c r="C401" s="199"/>
      <c r="D401" s="198"/>
      <c r="E401" s="252"/>
    </row>
    <row r="402" spans="1:5" s="28" customFormat="1" hidden="1">
      <c r="A402" s="197"/>
      <c r="B402" s="198"/>
      <c r="C402" s="199"/>
      <c r="D402" s="198"/>
      <c r="E402" s="252"/>
    </row>
    <row r="403" spans="1:5" s="28" customFormat="1" hidden="1">
      <c r="A403" s="197"/>
      <c r="B403" s="198"/>
      <c r="C403" s="199"/>
      <c r="D403" s="198"/>
      <c r="E403" s="252"/>
    </row>
    <row r="404" spans="1:5" s="28" customFormat="1" hidden="1">
      <c r="A404" s="197"/>
      <c r="B404" s="198"/>
      <c r="C404" s="199"/>
      <c r="D404" s="198"/>
      <c r="E404" s="252"/>
    </row>
    <row r="405" spans="1:5" s="28" customFormat="1" hidden="1">
      <c r="A405" s="197"/>
      <c r="B405" s="198"/>
      <c r="C405" s="199"/>
      <c r="D405" s="198"/>
      <c r="E405" s="252"/>
    </row>
    <row r="406" spans="1:5" s="28" customFormat="1" hidden="1">
      <c r="A406" s="197"/>
      <c r="B406" s="198"/>
      <c r="C406" s="199"/>
      <c r="D406" s="198"/>
      <c r="E406" s="252"/>
    </row>
    <row r="407" spans="1:5" s="28" customFormat="1" hidden="1">
      <c r="A407" s="197"/>
      <c r="B407" s="198"/>
      <c r="C407" s="199"/>
      <c r="D407" s="198"/>
      <c r="E407" s="252"/>
    </row>
    <row r="408" spans="1:5" s="28" customFormat="1" hidden="1">
      <c r="A408" s="197"/>
      <c r="B408" s="198"/>
      <c r="C408" s="199"/>
      <c r="D408" s="198"/>
      <c r="E408" s="252"/>
    </row>
    <row r="409" spans="1:5" s="28" customFormat="1" hidden="1">
      <c r="A409" s="197"/>
      <c r="B409" s="198"/>
      <c r="C409" s="199"/>
      <c r="D409" s="198"/>
      <c r="E409" s="252"/>
    </row>
    <row r="410" spans="1:5" s="28" customFormat="1" hidden="1">
      <c r="A410" s="197"/>
      <c r="B410" s="198"/>
      <c r="C410" s="199"/>
      <c r="D410" s="198"/>
      <c r="E410" s="252"/>
    </row>
    <row r="411" spans="1:5" s="28" customFormat="1" hidden="1">
      <c r="A411" s="197"/>
      <c r="B411" s="198"/>
      <c r="C411" s="199"/>
      <c r="D411" s="198"/>
      <c r="E411" s="252"/>
    </row>
    <row r="412" spans="1:5" s="28" customFormat="1" hidden="1">
      <c r="A412" s="197"/>
      <c r="B412" s="198"/>
      <c r="C412" s="199"/>
      <c r="D412" s="198"/>
      <c r="E412" s="252"/>
    </row>
    <row r="413" spans="1:5" s="28" customFormat="1" hidden="1">
      <c r="A413" s="197"/>
      <c r="B413" s="198"/>
      <c r="C413" s="199"/>
      <c r="D413" s="198"/>
      <c r="E413" s="252"/>
    </row>
    <row r="414" spans="1:5" s="28" customFormat="1" hidden="1">
      <c r="A414" s="197"/>
      <c r="B414" s="198"/>
      <c r="C414" s="199"/>
      <c r="D414" s="198"/>
      <c r="E414" s="252"/>
    </row>
    <row r="415" spans="1:5" s="28" customFormat="1" hidden="1">
      <c r="A415" s="197"/>
      <c r="B415" s="198"/>
      <c r="C415" s="199"/>
      <c r="D415" s="198"/>
      <c r="E415" s="252"/>
    </row>
    <row r="416" spans="1:5" s="28" customFormat="1" hidden="1">
      <c r="A416" s="197"/>
      <c r="B416" s="198"/>
      <c r="C416" s="199"/>
      <c r="D416" s="198"/>
      <c r="E416" s="252"/>
    </row>
    <row r="417" spans="1:5" s="28" customFormat="1" hidden="1">
      <c r="A417" s="197"/>
      <c r="B417" s="198"/>
      <c r="C417" s="199"/>
      <c r="D417" s="198"/>
      <c r="E417" s="252"/>
    </row>
    <row r="418" spans="1:5" s="28" customFormat="1" hidden="1">
      <c r="A418" s="197"/>
      <c r="B418" s="198"/>
      <c r="C418" s="199"/>
      <c r="D418" s="198"/>
      <c r="E418" s="252"/>
    </row>
    <row r="419" spans="1:5" s="28" customFormat="1" hidden="1">
      <c r="A419" s="197"/>
      <c r="B419" s="198"/>
      <c r="C419" s="199"/>
      <c r="D419" s="198"/>
      <c r="E419" s="252"/>
    </row>
    <row r="420" spans="1:5" s="28" customFormat="1" hidden="1">
      <c r="A420" s="197"/>
      <c r="B420" s="198"/>
      <c r="C420" s="199"/>
      <c r="D420" s="198"/>
      <c r="E420" s="252"/>
    </row>
    <row r="421" spans="1:5" s="28" customFormat="1" hidden="1">
      <c r="A421" s="197"/>
      <c r="B421" s="198"/>
      <c r="C421" s="199"/>
      <c r="D421" s="198"/>
      <c r="E421" s="252"/>
    </row>
    <row r="422" spans="1:5" s="28" customFormat="1" hidden="1">
      <c r="A422" s="197"/>
      <c r="B422" s="198"/>
      <c r="C422" s="199"/>
      <c r="D422" s="198"/>
      <c r="E422" s="252"/>
    </row>
    <row r="423" spans="1:5" s="28" customFormat="1" hidden="1">
      <c r="A423" s="197"/>
      <c r="B423" s="198"/>
      <c r="C423" s="199"/>
      <c r="D423" s="198"/>
      <c r="E423" s="252"/>
    </row>
    <row r="424" spans="1:5" s="28" customFormat="1" hidden="1">
      <c r="A424" s="197"/>
      <c r="B424" s="198"/>
      <c r="C424" s="199"/>
      <c r="D424" s="198"/>
      <c r="E424" s="252"/>
    </row>
    <row r="425" spans="1:5" s="28" customFormat="1" hidden="1">
      <c r="A425" s="197"/>
      <c r="B425" s="198"/>
      <c r="C425" s="199"/>
      <c r="D425" s="198"/>
      <c r="E425" s="252"/>
    </row>
    <row r="426" spans="1:5" s="28" customFormat="1" hidden="1">
      <c r="A426" s="197"/>
      <c r="B426" s="198"/>
      <c r="C426" s="199"/>
      <c r="D426" s="198"/>
      <c r="E426" s="252"/>
    </row>
    <row r="427" spans="1:5" s="28" customFormat="1" hidden="1">
      <c r="A427" s="197"/>
      <c r="B427" s="198"/>
      <c r="C427" s="199"/>
      <c r="D427" s="198"/>
      <c r="E427" s="252"/>
    </row>
    <row r="428" spans="1:5" s="28" customFormat="1" hidden="1">
      <c r="A428" s="197"/>
      <c r="B428" s="198"/>
      <c r="C428" s="199"/>
      <c r="D428" s="198"/>
      <c r="E428" s="252"/>
    </row>
    <row r="429" spans="1:5" s="28" customFormat="1" hidden="1">
      <c r="A429" s="197"/>
      <c r="B429" s="198"/>
      <c r="C429" s="199"/>
      <c r="D429" s="198"/>
      <c r="E429" s="252"/>
    </row>
    <row r="430" spans="1:5" s="28" customFormat="1" hidden="1">
      <c r="A430" s="197"/>
      <c r="B430" s="198"/>
      <c r="C430" s="199"/>
      <c r="D430" s="198"/>
      <c r="E430" s="252"/>
    </row>
    <row r="431" spans="1:5" s="28" customFormat="1" hidden="1">
      <c r="A431" s="197"/>
      <c r="B431" s="198"/>
      <c r="C431" s="199"/>
      <c r="D431" s="198"/>
      <c r="E431" s="252"/>
    </row>
    <row r="432" spans="1:5" s="28" customFormat="1" hidden="1">
      <c r="A432" s="197"/>
      <c r="B432" s="198"/>
      <c r="C432" s="199"/>
      <c r="D432" s="198"/>
      <c r="E432" s="252"/>
    </row>
    <row r="433" spans="1:5" s="28" customFormat="1" hidden="1">
      <c r="A433" s="197"/>
      <c r="B433" s="198"/>
      <c r="C433" s="199"/>
      <c r="D433" s="198"/>
      <c r="E433" s="252"/>
    </row>
    <row r="434" spans="1:5" s="28" customFormat="1" hidden="1">
      <c r="A434" s="197"/>
      <c r="B434" s="198"/>
      <c r="C434" s="199"/>
      <c r="D434" s="198"/>
      <c r="E434" s="252"/>
    </row>
    <row r="435" spans="1:5" s="28" customFormat="1" hidden="1">
      <c r="A435" s="197"/>
      <c r="B435" s="198"/>
      <c r="C435" s="199"/>
      <c r="D435" s="198"/>
      <c r="E435" s="252"/>
    </row>
    <row r="436" spans="1:5" s="28" customFormat="1" hidden="1">
      <c r="A436" s="197"/>
      <c r="B436" s="198"/>
      <c r="C436" s="199"/>
      <c r="D436" s="198"/>
      <c r="E436" s="252"/>
    </row>
    <row r="437" spans="1:5" s="28" customFormat="1" hidden="1">
      <c r="A437" s="197"/>
      <c r="B437" s="198"/>
      <c r="C437" s="199"/>
      <c r="D437" s="198"/>
      <c r="E437" s="252"/>
    </row>
    <row r="438" spans="1:5" s="28" customFormat="1" hidden="1">
      <c r="A438" s="197"/>
      <c r="B438" s="198"/>
      <c r="C438" s="199"/>
      <c r="D438" s="198"/>
      <c r="E438" s="252"/>
    </row>
    <row r="439" spans="1:5" s="28" customFormat="1" hidden="1">
      <c r="A439" s="197"/>
      <c r="B439" s="198"/>
      <c r="C439" s="199"/>
      <c r="D439" s="198"/>
      <c r="E439" s="252"/>
    </row>
    <row r="440" spans="1:5" s="28" customFormat="1" hidden="1">
      <c r="A440" s="197"/>
      <c r="B440" s="198"/>
      <c r="C440" s="199"/>
      <c r="D440" s="198"/>
      <c r="E440" s="252"/>
    </row>
    <row r="441" spans="1:5" s="28" customFormat="1" hidden="1">
      <c r="A441" s="197"/>
      <c r="B441" s="198"/>
      <c r="C441" s="199"/>
      <c r="D441" s="198"/>
      <c r="E441" s="252"/>
    </row>
    <row r="442" spans="1:5" s="28" customFormat="1" hidden="1">
      <c r="A442" s="197"/>
      <c r="B442" s="198"/>
      <c r="C442" s="199"/>
      <c r="D442" s="198"/>
      <c r="E442" s="252"/>
    </row>
    <row r="443" spans="1:5" s="28" customFormat="1" hidden="1">
      <c r="A443" s="197"/>
      <c r="B443" s="198"/>
      <c r="C443" s="199"/>
      <c r="D443" s="198"/>
      <c r="E443" s="252"/>
    </row>
    <row r="444" spans="1:5" s="28" customFormat="1" hidden="1">
      <c r="A444" s="197"/>
      <c r="B444" s="198"/>
      <c r="C444" s="199"/>
      <c r="D444" s="198"/>
      <c r="E444" s="252"/>
    </row>
    <row r="445" spans="1:5" s="28" customFormat="1" hidden="1">
      <c r="A445" s="197"/>
      <c r="B445" s="198"/>
      <c r="C445" s="199"/>
      <c r="D445" s="198"/>
      <c r="E445" s="252"/>
    </row>
    <row r="446" spans="1:5" s="28" customFormat="1" hidden="1">
      <c r="A446" s="197"/>
      <c r="B446" s="198"/>
      <c r="C446" s="199"/>
      <c r="D446" s="198"/>
      <c r="E446" s="252"/>
    </row>
    <row r="447" spans="1:5" s="28" customFormat="1" hidden="1">
      <c r="A447" s="197"/>
      <c r="B447" s="198"/>
      <c r="C447" s="199"/>
      <c r="D447" s="198"/>
      <c r="E447" s="252"/>
    </row>
    <row r="448" spans="1:5" s="28" customFormat="1" hidden="1">
      <c r="A448" s="197"/>
      <c r="B448" s="198"/>
      <c r="C448" s="199"/>
      <c r="D448" s="198"/>
      <c r="E448" s="252"/>
    </row>
    <row r="449" spans="1:5" s="28" customFormat="1" hidden="1">
      <c r="A449" s="197"/>
      <c r="B449" s="198"/>
      <c r="C449" s="199"/>
      <c r="D449" s="198"/>
      <c r="E449" s="252"/>
    </row>
    <row r="450" spans="1:5" s="28" customFormat="1" hidden="1">
      <c r="A450" s="197"/>
      <c r="B450" s="198"/>
      <c r="C450" s="199"/>
      <c r="D450" s="198"/>
      <c r="E450" s="252"/>
    </row>
    <row r="451" spans="1:5" s="28" customFormat="1" hidden="1">
      <c r="A451" s="197"/>
      <c r="B451" s="198"/>
      <c r="C451" s="199"/>
      <c r="D451" s="198"/>
      <c r="E451" s="252"/>
    </row>
    <row r="452" spans="1:5" s="28" customFormat="1" hidden="1">
      <c r="A452" s="197"/>
      <c r="B452" s="198"/>
      <c r="C452" s="199"/>
      <c r="D452" s="198"/>
      <c r="E452" s="252"/>
    </row>
    <row r="453" spans="1:5" s="28" customFormat="1" hidden="1">
      <c r="A453" s="197"/>
      <c r="B453" s="198"/>
      <c r="C453" s="199"/>
      <c r="D453" s="198"/>
      <c r="E453" s="252"/>
    </row>
    <row r="454" spans="1:5" s="28" customFormat="1" hidden="1">
      <c r="A454" s="197"/>
      <c r="B454" s="198"/>
      <c r="C454" s="199"/>
      <c r="D454" s="198"/>
      <c r="E454" s="252"/>
    </row>
    <row r="455" spans="1:5" s="28" customFormat="1" hidden="1">
      <c r="A455" s="197"/>
      <c r="B455" s="198"/>
      <c r="C455" s="199"/>
      <c r="D455" s="198"/>
      <c r="E455" s="252"/>
    </row>
    <row r="456" spans="1:5" s="28" customFormat="1" hidden="1">
      <c r="A456" s="197"/>
      <c r="B456" s="198"/>
      <c r="C456" s="199"/>
      <c r="D456" s="198"/>
      <c r="E456" s="252"/>
    </row>
    <row r="457" spans="1:5" s="28" customFormat="1" hidden="1">
      <c r="A457" s="197"/>
      <c r="B457" s="198"/>
      <c r="C457" s="199"/>
      <c r="D457" s="198"/>
      <c r="E457" s="252"/>
    </row>
    <row r="458" spans="1:5" s="28" customFormat="1" hidden="1">
      <c r="A458" s="197"/>
      <c r="B458" s="198"/>
      <c r="C458" s="199"/>
      <c r="D458" s="198"/>
      <c r="E458" s="252"/>
    </row>
    <row r="459" spans="1:5" s="28" customFormat="1" hidden="1">
      <c r="A459" s="197"/>
      <c r="B459" s="198"/>
      <c r="C459" s="199"/>
      <c r="D459" s="198"/>
      <c r="E459" s="252"/>
    </row>
    <row r="460" spans="1:5" s="28" customFormat="1" hidden="1">
      <c r="A460" s="197"/>
      <c r="B460" s="198"/>
      <c r="C460" s="199"/>
      <c r="D460" s="198"/>
      <c r="E460" s="252"/>
    </row>
    <row r="461" spans="1:5" s="28" customFormat="1" hidden="1">
      <c r="A461" s="197"/>
      <c r="B461" s="198"/>
      <c r="C461" s="199"/>
      <c r="D461" s="198"/>
      <c r="E461" s="252"/>
    </row>
    <row r="462" spans="1:5" s="28" customFormat="1" hidden="1">
      <c r="A462" s="197"/>
      <c r="B462" s="198"/>
      <c r="C462" s="199"/>
      <c r="D462" s="198"/>
      <c r="E462" s="252"/>
    </row>
    <row r="463" spans="1:5" s="28" customFormat="1" hidden="1">
      <c r="A463" s="197"/>
      <c r="B463" s="198"/>
      <c r="C463" s="199"/>
      <c r="D463" s="198"/>
      <c r="E463" s="252"/>
    </row>
    <row r="464" spans="1:5" s="28" customFormat="1" hidden="1">
      <c r="A464" s="197"/>
      <c r="B464" s="198"/>
      <c r="C464" s="199"/>
      <c r="D464" s="198"/>
      <c r="E464" s="252"/>
    </row>
    <row r="465" spans="1:5" s="28" customFormat="1" hidden="1">
      <c r="A465" s="197"/>
      <c r="B465" s="198"/>
      <c r="C465" s="199"/>
      <c r="D465" s="198"/>
      <c r="E465" s="252"/>
    </row>
    <row r="466" spans="1:5" s="28" customFormat="1" hidden="1">
      <c r="A466" s="197"/>
      <c r="B466" s="198"/>
      <c r="C466" s="199"/>
      <c r="D466" s="198"/>
      <c r="E466" s="252"/>
    </row>
    <row r="467" spans="1:5" s="28" customFormat="1" hidden="1">
      <c r="A467" s="197"/>
      <c r="B467" s="198"/>
      <c r="C467" s="199"/>
      <c r="D467" s="198"/>
      <c r="E467" s="252"/>
    </row>
    <row r="468" spans="1:5" s="28" customFormat="1" hidden="1">
      <c r="A468" s="197"/>
      <c r="B468" s="198"/>
      <c r="C468" s="199"/>
      <c r="D468" s="198"/>
      <c r="E468" s="252"/>
    </row>
    <row r="469" spans="1:5" s="28" customFormat="1" hidden="1">
      <c r="A469" s="197"/>
      <c r="B469" s="198"/>
      <c r="C469" s="199"/>
      <c r="D469" s="198"/>
      <c r="E469" s="252"/>
    </row>
    <row r="470" spans="1:5" s="28" customFormat="1" hidden="1">
      <c r="A470" s="197"/>
      <c r="B470" s="198"/>
      <c r="C470" s="199"/>
      <c r="D470" s="198"/>
      <c r="E470" s="252"/>
    </row>
    <row r="471" spans="1:5" s="28" customFormat="1" hidden="1">
      <c r="A471" s="197"/>
      <c r="B471" s="198"/>
      <c r="C471" s="199"/>
      <c r="D471" s="198"/>
      <c r="E471" s="252"/>
    </row>
    <row r="472" spans="1:5" s="28" customFormat="1" hidden="1">
      <c r="A472" s="197"/>
      <c r="B472" s="198"/>
      <c r="C472" s="199"/>
      <c r="D472" s="198"/>
      <c r="E472" s="252"/>
    </row>
    <row r="473" spans="1:5" s="28" customFormat="1" hidden="1">
      <c r="A473" s="197"/>
      <c r="B473" s="198"/>
      <c r="C473" s="199"/>
      <c r="D473" s="198"/>
      <c r="E473" s="252"/>
    </row>
    <row r="474" spans="1:5" s="28" customFormat="1" hidden="1">
      <c r="A474" s="197"/>
      <c r="B474" s="198"/>
      <c r="C474" s="199"/>
      <c r="D474" s="198"/>
      <c r="E474" s="252"/>
    </row>
    <row r="475" spans="1:5" s="28" customFormat="1" hidden="1">
      <c r="A475" s="197"/>
      <c r="B475" s="198"/>
      <c r="C475" s="199"/>
      <c r="D475" s="198"/>
      <c r="E475" s="252"/>
    </row>
    <row r="476" spans="1:5" s="28" customFormat="1" hidden="1">
      <c r="A476" s="197"/>
      <c r="B476" s="198"/>
      <c r="C476" s="199"/>
      <c r="D476" s="198"/>
      <c r="E476" s="252"/>
    </row>
    <row r="477" spans="1:5" s="28" customFormat="1" hidden="1">
      <c r="A477" s="197"/>
      <c r="B477" s="198"/>
      <c r="C477" s="199"/>
      <c r="D477" s="198"/>
      <c r="E477" s="252"/>
    </row>
    <row r="478" spans="1:5" s="28" customFormat="1" hidden="1">
      <c r="A478" s="197"/>
      <c r="B478" s="198"/>
      <c r="C478" s="199"/>
      <c r="D478" s="198"/>
      <c r="E478" s="252"/>
    </row>
    <row r="479" spans="1:5" s="28" customFormat="1" hidden="1">
      <c r="A479" s="197"/>
      <c r="B479" s="198"/>
      <c r="C479" s="199"/>
      <c r="D479" s="198"/>
      <c r="E479" s="252"/>
    </row>
    <row r="480" spans="1:5" s="28" customFormat="1" hidden="1">
      <c r="A480" s="197"/>
      <c r="B480" s="198"/>
      <c r="C480" s="199"/>
      <c r="D480" s="198"/>
      <c r="E480" s="252"/>
    </row>
    <row r="481" spans="1:5" s="28" customFormat="1" hidden="1">
      <c r="A481" s="197"/>
      <c r="B481" s="198"/>
      <c r="C481" s="199"/>
      <c r="D481" s="198"/>
      <c r="E481" s="252"/>
    </row>
    <row r="482" spans="1:5" s="28" customFormat="1" hidden="1">
      <c r="A482" s="197"/>
      <c r="B482" s="198"/>
      <c r="C482" s="199"/>
      <c r="D482" s="198"/>
      <c r="E482" s="252"/>
    </row>
    <row r="483" spans="1:5" s="28" customFormat="1" hidden="1">
      <c r="A483" s="197"/>
      <c r="B483" s="198"/>
      <c r="C483" s="199"/>
      <c r="D483" s="198"/>
      <c r="E483" s="252"/>
    </row>
    <row r="484" spans="1:5" s="28" customFormat="1" hidden="1">
      <c r="A484" s="197"/>
      <c r="B484" s="198"/>
      <c r="C484" s="199"/>
      <c r="D484" s="198"/>
      <c r="E484" s="252"/>
    </row>
    <row r="485" spans="1:5" s="28" customFormat="1" hidden="1">
      <c r="A485" s="197"/>
      <c r="B485" s="198"/>
      <c r="C485" s="199"/>
      <c r="D485" s="198"/>
      <c r="E485" s="252"/>
    </row>
    <row r="486" spans="1:5" s="28" customFormat="1" hidden="1">
      <c r="A486" s="197"/>
      <c r="B486" s="198"/>
      <c r="C486" s="199"/>
      <c r="D486" s="198"/>
      <c r="E486" s="252"/>
    </row>
    <row r="487" spans="1:5" s="28" customFormat="1" hidden="1">
      <c r="A487" s="197"/>
      <c r="B487" s="198"/>
      <c r="C487" s="199"/>
      <c r="D487" s="198"/>
      <c r="E487" s="252"/>
    </row>
    <row r="488" spans="1:5" s="28" customFormat="1" hidden="1">
      <c r="A488" s="197"/>
      <c r="B488" s="198"/>
      <c r="C488" s="199"/>
      <c r="D488" s="198"/>
      <c r="E488" s="252"/>
    </row>
    <row r="489" spans="1:5" s="28" customFormat="1" hidden="1">
      <c r="A489" s="197"/>
      <c r="B489" s="198"/>
      <c r="C489" s="199"/>
      <c r="D489" s="198"/>
      <c r="E489" s="252"/>
    </row>
    <row r="490" spans="1:5" s="28" customFormat="1" hidden="1">
      <c r="A490" s="197"/>
      <c r="B490" s="198"/>
      <c r="C490" s="199"/>
      <c r="D490" s="198"/>
      <c r="E490" s="252"/>
    </row>
    <row r="491" spans="1:5" s="28" customFormat="1" hidden="1">
      <c r="A491" s="197"/>
      <c r="B491" s="198"/>
      <c r="C491" s="199"/>
      <c r="D491" s="198"/>
      <c r="E491" s="252"/>
    </row>
    <row r="492" spans="1:5" s="28" customFormat="1" hidden="1">
      <c r="A492" s="197"/>
      <c r="B492" s="198"/>
      <c r="C492" s="199"/>
      <c r="D492" s="198"/>
      <c r="E492" s="252"/>
    </row>
    <row r="493" spans="1:5" s="28" customFormat="1" hidden="1">
      <c r="A493" s="197"/>
      <c r="B493" s="198"/>
      <c r="C493" s="199"/>
      <c r="D493" s="198"/>
      <c r="E493" s="252"/>
    </row>
    <row r="494" spans="1:5" s="28" customFormat="1" hidden="1">
      <c r="A494" s="197"/>
      <c r="B494" s="198"/>
      <c r="C494" s="199"/>
      <c r="D494" s="198"/>
      <c r="E494" s="252"/>
    </row>
    <row r="495" spans="1:5" s="28" customFormat="1" hidden="1">
      <c r="A495" s="197"/>
      <c r="B495" s="198"/>
      <c r="C495" s="199"/>
      <c r="D495" s="198"/>
      <c r="E495" s="252"/>
    </row>
    <row r="496" spans="1:5" s="28" customFormat="1" hidden="1">
      <c r="A496" s="197"/>
      <c r="B496" s="198"/>
      <c r="C496" s="199"/>
      <c r="D496" s="198"/>
      <c r="E496" s="252"/>
    </row>
    <row r="497" spans="1:5" s="28" customFormat="1" hidden="1">
      <c r="A497" s="197"/>
      <c r="B497" s="198"/>
      <c r="C497" s="199"/>
      <c r="D497" s="198"/>
      <c r="E497" s="252"/>
    </row>
    <row r="498" spans="1:5" s="28" customFormat="1" hidden="1">
      <c r="A498" s="197"/>
      <c r="B498" s="198"/>
      <c r="C498" s="199"/>
      <c r="D498" s="198"/>
      <c r="E498" s="252"/>
    </row>
    <row r="499" spans="1:5" s="28" customFormat="1" hidden="1">
      <c r="A499" s="197"/>
      <c r="B499" s="198"/>
      <c r="C499" s="199"/>
      <c r="D499" s="198"/>
      <c r="E499" s="252"/>
    </row>
    <row r="500" spans="1:5" s="28" customFormat="1" hidden="1">
      <c r="A500" s="197"/>
      <c r="B500" s="198"/>
      <c r="C500" s="199"/>
      <c r="D500" s="198"/>
      <c r="E500" s="252"/>
    </row>
    <row r="501" spans="1:5" s="28" customFormat="1" hidden="1">
      <c r="A501" s="197"/>
      <c r="B501" s="198"/>
      <c r="C501" s="199"/>
      <c r="D501" s="198"/>
      <c r="E501" s="252"/>
    </row>
    <row r="502" spans="1:5" s="28" customFormat="1" hidden="1">
      <c r="A502" s="197"/>
      <c r="B502" s="198"/>
      <c r="C502" s="199"/>
      <c r="D502" s="198"/>
      <c r="E502" s="252"/>
    </row>
    <row r="503" spans="1:5" s="28" customFormat="1" hidden="1">
      <c r="A503" s="197"/>
      <c r="B503" s="198"/>
      <c r="C503" s="199"/>
      <c r="D503" s="198"/>
      <c r="E503" s="252"/>
    </row>
    <row r="504" spans="1:5" s="28" customFormat="1" hidden="1">
      <c r="A504" s="197"/>
      <c r="B504" s="198"/>
      <c r="C504" s="199"/>
      <c r="D504" s="198"/>
      <c r="E504" s="252"/>
    </row>
    <row r="505" spans="1:5" s="28" customFormat="1" hidden="1">
      <c r="A505" s="197"/>
      <c r="B505" s="198"/>
      <c r="C505" s="199"/>
      <c r="D505" s="198"/>
      <c r="E505" s="252"/>
    </row>
    <row r="506" spans="1:5" s="28" customFormat="1" hidden="1">
      <c r="A506" s="197"/>
      <c r="B506" s="198"/>
      <c r="C506" s="199"/>
      <c r="D506" s="198"/>
      <c r="E506" s="252"/>
    </row>
    <row r="507" spans="1:5" s="28" customFormat="1" hidden="1">
      <c r="A507" s="197"/>
      <c r="B507" s="198"/>
      <c r="C507" s="199"/>
      <c r="D507" s="198"/>
      <c r="E507" s="252"/>
    </row>
    <row r="508" spans="1:5" s="28" customFormat="1" hidden="1">
      <c r="A508" s="197"/>
      <c r="B508" s="198"/>
      <c r="C508" s="199"/>
      <c r="D508" s="198"/>
      <c r="E508" s="252"/>
    </row>
    <row r="509" spans="1:5" s="28" customFormat="1" hidden="1">
      <c r="A509" s="197"/>
      <c r="B509" s="198"/>
      <c r="C509" s="199"/>
      <c r="D509" s="198"/>
      <c r="E509" s="252"/>
    </row>
    <row r="510" spans="1:5" s="28" customFormat="1" hidden="1">
      <c r="A510" s="197"/>
      <c r="B510" s="198"/>
      <c r="C510" s="199"/>
      <c r="D510" s="198"/>
      <c r="E510" s="252"/>
    </row>
    <row r="511" spans="1:5" s="28" customFormat="1" hidden="1">
      <c r="A511" s="197"/>
      <c r="B511" s="198"/>
      <c r="C511" s="199"/>
      <c r="D511" s="198"/>
      <c r="E511" s="252"/>
    </row>
    <row r="512" spans="1:5" s="28" customFormat="1" hidden="1">
      <c r="A512" s="197"/>
      <c r="B512" s="198"/>
      <c r="C512" s="199"/>
      <c r="D512" s="198"/>
      <c r="E512" s="252"/>
    </row>
    <row r="513" spans="1:5" s="28" customFormat="1" hidden="1">
      <c r="A513" s="197"/>
      <c r="B513" s="198"/>
      <c r="C513" s="199"/>
      <c r="D513" s="198"/>
      <c r="E513" s="252"/>
    </row>
    <row r="514" spans="1:5" s="28" customFormat="1" hidden="1">
      <c r="A514" s="197"/>
      <c r="B514" s="198"/>
      <c r="C514" s="199"/>
      <c r="D514" s="198"/>
      <c r="E514" s="252"/>
    </row>
    <row r="515" spans="1:5" s="28" customFormat="1" hidden="1">
      <c r="A515" s="197"/>
      <c r="B515" s="198"/>
      <c r="C515" s="199"/>
      <c r="D515" s="198"/>
      <c r="E515" s="252"/>
    </row>
    <row r="516" spans="1:5" s="28" customFormat="1" hidden="1">
      <c r="A516" s="197"/>
      <c r="B516" s="198"/>
      <c r="C516" s="199"/>
      <c r="D516" s="198"/>
      <c r="E516" s="252"/>
    </row>
    <row r="517" spans="1:5" s="28" customFormat="1" hidden="1">
      <c r="A517" s="197"/>
      <c r="B517" s="198"/>
      <c r="C517" s="199"/>
      <c r="D517" s="198"/>
      <c r="E517" s="252"/>
    </row>
    <row r="518" spans="1:5" s="28" customFormat="1" hidden="1">
      <c r="A518" s="197"/>
      <c r="B518" s="198"/>
      <c r="C518" s="199"/>
      <c r="D518" s="198"/>
      <c r="E518" s="252"/>
    </row>
    <row r="519" spans="1:5" s="28" customFormat="1" hidden="1">
      <c r="A519" s="197"/>
      <c r="B519" s="198"/>
      <c r="C519" s="199"/>
      <c r="D519" s="198"/>
      <c r="E519" s="252"/>
    </row>
    <row r="520" spans="1:5" s="28" customFormat="1" hidden="1">
      <c r="A520" s="197"/>
      <c r="B520" s="198"/>
      <c r="C520" s="199"/>
      <c r="D520" s="198"/>
      <c r="E520" s="252"/>
    </row>
    <row r="521" spans="1:5" s="28" customFormat="1" hidden="1">
      <c r="A521" s="197"/>
      <c r="B521" s="198"/>
      <c r="C521" s="199"/>
      <c r="D521" s="198"/>
      <c r="E521" s="252"/>
    </row>
    <row r="522" spans="1:5" s="28" customFormat="1" hidden="1">
      <c r="A522" s="197"/>
      <c r="B522" s="198"/>
      <c r="C522" s="199"/>
      <c r="D522" s="198"/>
      <c r="E522" s="252"/>
    </row>
    <row r="523" spans="1:5" s="28" customFormat="1" hidden="1">
      <c r="A523" s="197"/>
      <c r="B523" s="198"/>
      <c r="C523" s="199"/>
      <c r="D523" s="198"/>
      <c r="E523" s="252"/>
    </row>
    <row r="524" spans="1:5" s="28" customFormat="1" hidden="1">
      <c r="A524" s="197"/>
      <c r="B524" s="198"/>
      <c r="C524" s="199"/>
      <c r="D524" s="198"/>
      <c r="E524" s="252"/>
    </row>
    <row r="525" spans="1:5" s="28" customFormat="1" hidden="1">
      <c r="A525" s="197"/>
      <c r="B525" s="198"/>
      <c r="C525" s="199"/>
      <c r="D525" s="198"/>
      <c r="E525" s="252"/>
    </row>
    <row r="526" spans="1:5" s="28" customFormat="1" hidden="1">
      <c r="A526" s="197"/>
      <c r="B526" s="198"/>
      <c r="C526" s="199"/>
      <c r="D526" s="198"/>
      <c r="E526" s="252"/>
    </row>
    <row r="527" spans="1:5" s="28" customFormat="1" hidden="1">
      <c r="A527" s="197"/>
      <c r="B527" s="198"/>
      <c r="C527" s="199"/>
      <c r="D527" s="198"/>
      <c r="E527" s="252"/>
    </row>
    <row r="528" spans="1:5" s="28" customFormat="1" hidden="1">
      <c r="A528" s="197"/>
      <c r="B528" s="198"/>
      <c r="C528" s="199"/>
      <c r="D528" s="198"/>
      <c r="E528" s="252"/>
    </row>
    <row r="529" spans="1:5" s="28" customFormat="1" hidden="1">
      <c r="A529" s="197"/>
      <c r="B529" s="198"/>
      <c r="C529" s="199"/>
      <c r="D529" s="198"/>
      <c r="E529" s="252"/>
    </row>
    <row r="530" spans="1:5" s="28" customFormat="1" hidden="1">
      <c r="A530" s="197"/>
      <c r="B530" s="198"/>
      <c r="C530" s="199"/>
      <c r="D530" s="198"/>
      <c r="E530" s="252"/>
    </row>
    <row r="531" spans="1:5" s="28" customFormat="1" hidden="1">
      <c r="A531" s="197"/>
      <c r="B531" s="198"/>
      <c r="C531" s="199"/>
      <c r="D531" s="198"/>
      <c r="E531" s="252"/>
    </row>
    <row r="532" spans="1:5" s="28" customFormat="1" hidden="1">
      <c r="A532" s="197"/>
      <c r="B532" s="198"/>
      <c r="C532" s="199"/>
      <c r="D532" s="198"/>
      <c r="E532" s="252"/>
    </row>
    <row r="533" spans="1:5" s="28" customFormat="1" hidden="1">
      <c r="A533" s="197"/>
      <c r="B533" s="198"/>
      <c r="C533" s="199"/>
      <c r="D533" s="198"/>
      <c r="E533" s="252"/>
    </row>
    <row r="534" spans="1:5" s="28" customFormat="1" hidden="1">
      <c r="A534" s="197"/>
      <c r="B534" s="198"/>
      <c r="C534" s="199"/>
      <c r="D534" s="198"/>
      <c r="E534" s="252"/>
    </row>
    <row r="535" spans="1:5" s="28" customFormat="1" hidden="1">
      <c r="A535" s="197"/>
      <c r="B535" s="198"/>
      <c r="C535" s="199"/>
      <c r="D535" s="198"/>
      <c r="E535" s="252"/>
    </row>
    <row r="536" spans="1:5" s="28" customFormat="1" hidden="1">
      <c r="A536" s="197"/>
      <c r="B536" s="198"/>
      <c r="C536" s="199"/>
      <c r="D536" s="198"/>
      <c r="E536" s="252"/>
    </row>
    <row r="537" spans="1:5" s="28" customFormat="1" hidden="1">
      <c r="A537" s="197"/>
      <c r="B537" s="198"/>
      <c r="C537" s="199"/>
      <c r="D537" s="198"/>
      <c r="E537" s="252"/>
    </row>
    <row r="538" spans="1:5" s="28" customFormat="1" hidden="1">
      <c r="A538" s="197"/>
      <c r="B538" s="198"/>
      <c r="C538" s="199"/>
      <c r="D538" s="198"/>
      <c r="E538" s="252"/>
    </row>
    <row r="539" spans="1:5" s="28" customFormat="1" hidden="1">
      <c r="A539" s="197"/>
      <c r="B539" s="198"/>
      <c r="C539" s="199"/>
      <c r="D539" s="198"/>
      <c r="E539" s="252"/>
    </row>
    <row r="540" spans="1:5" s="28" customFormat="1" hidden="1">
      <c r="A540" s="197"/>
      <c r="B540" s="198"/>
      <c r="C540" s="199"/>
      <c r="D540" s="198"/>
      <c r="E540" s="252"/>
    </row>
    <row r="541" spans="1:5" s="28" customFormat="1" hidden="1">
      <c r="A541" s="197"/>
      <c r="B541" s="198"/>
      <c r="C541" s="199"/>
      <c r="D541" s="198"/>
      <c r="E541" s="252"/>
    </row>
    <row r="542" spans="1:5" s="28" customFormat="1" hidden="1">
      <c r="A542" s="197"/>
      <c r="B542" s="198"/>
      <c r="C542" s="199"/>
      <c r="D542" s="198"/>
      <c r="E542" s="252"/>
    </row>
    <row r="543" spans="1:5" s="28" customFormat="1" hidden="1">
      <c r="A543" s="197"/>
      <c r="B543" s="198"/>
      <c r="C543" s="199"/>
      <c r="D543" s="198"/>
      <c r="E543" s="252"/>
    </row>
    <row r="544" spans="1:5" s="28" customFormat="1" hidden="1">
      <c r="A544" s="197"/>
      <c r="B544" s="198"/>
      <c r="C544" s="199"/>
      <c r="D544" s="198"/>
      <c r="E544" s="252"/>
    </row>
    <row r="545" spans="1:5" s="28" customFormat="1" hidden="1">
      <c r="A545" s="197"/>
      <c r="B545" s="198"/>
      <c r="C545" s="199"/>
      <c r="D545" s="198"/>
      <c r="E545" s="252"/>
    </row>
    <row r="546" spans="1:5" s="28" customFormat="1" hidden="1">
      <c r="A546" s="197"/>
      <c r="B546" s="198"/>
      <c r="C546" s="199"/>
      <c r="D546" s="198"/>
      <c r="E546" s="252"/>
    </row>
    <row r="547" spans="1:5" s="28" customFormat="1" hidden="1">
      <c r="A547" s="197"/>
      <c r="B547" s="198"/>
      <c r="C547" s="199"/>
      <c r="D547" s="198"/>
      <c r="E547" s="252"/>
    </row>
    <row r="548" spans="1:5" s="28" customFormat="1" hidden="1">
      <c r="A548" s="197"/>
      <c r="B548" s="198"/>
      <c r="C548" s="199"/>
      <c r="D548" s="198"/>
      <c r="E548" s="252"/>
    </row>
    <row r="549" spans="1:5" s="28" customFormat="1" hidden="1">
      <c r="A549" s="197"/>
      <c r="B549" s="198"/>
      <c r="C549" s="199"/>
      <c r="D549" s="198"/>
      <c r="E549" s="252"/>
    </row>
    <row r="550" spans="1:5" s="28" customFormat="1" hidden="1">
      <c r="A550" s="197"/>
      <c r="B550" s="198"/>
      <c r="C550" s="199"/>
      <c r="D550" s="198"/>
      <c r="E550" s="252"/>
    </row>
    <row r="551" spans="1:5" s="28" customFormat="1" hidden="1">
      <c r="A551" s="197"/>
      <c r="B551" s="198"/>
      <c r="C551" s="199"/>
      <c r="D551" s="198"/>
      <c r="E551" s="252"/>
    </row>
    <row r="552" spans="1:5" s="28" customFormat="1" hidden="1">
      <c r="A552" s="197"/>
      <c r="B552" s="198"/>
      <c r="C552" s="199"/>
      <c r="D552" s="198"/>
      <c r="E552" s="252"/>
    </row>
    <row r="553" spans="1:5" s="28" customFormat="1" hidden="1">
      <c r="A553" s="197"/>
      <c r="B553" s="198"/>
      <c r="C553" s="199"/>
      <c r="D553" s="198"/>
      <c r="E553" s="252"/>
    </row>
    <row r="554" spans="1:5" s="28" customFormat="1" hidden="1">
      <c r="A554" s="197"/>
      <c r="B554" s="198"/>
      <c r="C554" s="199"/>
      <c r="D554" s="198"/>
      <c r="E554" s="252"/>
    </row>
    <row r="555" spans="1:5" s="28" customFormat="1" hidden="1">
      <c r="A555" s="197"/>
      <c r="B555" s="198"/>
      <c r="C555" s="199"/>
      <c r="D555" s="198"/>
      <c r="E555" s="252"/>
    </row>
    <row r="556" spans="1:5" s="28" customFormat="1" hidden="1">
      <c r="A556" s="197"/>
      <c r="B556" s="198"/>
      <c r="C556" s="199"/>
      <c r="D556" s="198"/>
      <c r="E556" s="252"/>
    </row>
    <row r="557" spans="1:5" s="28" customFormat="1" hidden="1">
      <c r="A557" s="197"/>
      <c r="B557" s="198"/>
      <c r="C557" s="199"/>
      <c r="D557" s="198"/>
      <c r="E557" s="252"/>
    </row>
    <row r="558" spans="1:5" s="28" customFormat="1" hidden="1">
      <c r="A558" s="197"/>
      <c r="B558" s="198"/>
      <c r="C558" s="199"/>
      <c r="D558" s="198"/>
      <c r="E558" s="252"/>
    </row>
    <row r="559" spans="1:5" s="28" customFormat="1" hidden="1">
      <c r="A559" s="197"/>
      <c r="B559" s="198"/>
      <c r="C559" s="199"/>
      <c r="D559" s="198"/>
      <c r="E559" s="252"/>
    </row>
    <row r="560" spans="1:5" s="28" customFormat="1" hidden="1">
      <c r="A560" s="197"/>
      <c r="B560" s="198"/>
      <c r="C560" s="199"/>
      <c r="D560" s="198"/>
      <c r="E560" s="252"/>
    </row>
    <row r="561" spans="1:5" s="28" customFormat="1" hidden="1">
      <c r="A561" s="197"/>
      <c r="B561" s="198"/>
      <c r="C561" s="199"/>
      <c r="D561" s="198"/>
      <c r="E561" s="252"/>
    </row>
    <row r="562" spans="1:5" s="28" customFormat="1" hidden="1">
      <c r="A562" s="197"/>
      <c r="B562" s="198"/>
      <c r="C562" s="199"/>
      <c r="D562" s="198"/>
      <c r="E562" s="252"/>
    </row>
    <row r="563" spans="1:5" s="28" customFormat="1" hidden="1">
      <c r="A563" s="197"/>
      <c r="B563" s="198"/>
      <c r="C563" s="199"/>
      <c r="D563" s="198"/>
      <c r="E563" s="252"/>
    </row>
    <row r="564" spans="1:5" s="28" customFormat="1" hidden="1">
      <c r="A564" s="197"/>
      <c r="B564" s="198"/>
      <c r="C564" s="199"/>
      <c r="D564" s="198"/>
      <c r="E564" s="252"/>
    </row>
    <row r="565" spans="1:5" s="28" customFormat="1" hidden="1">
      <c r="A565" s="197"/>
      <c r="B565" s="198"/>
      <c r="C565" s="199"/>
      <c r="D565" s="198"/>
      <c r="E565" s="252"/>
    </row>
    <row r="566" spans="1:5" s="28" customFormat="1" hidden="1">
      <c r="A566" s="197"/>
      <c r="B566" s="198"/>
      <c r="C566" s="199"/>
      <c r="D566" s="198"/>
      <c r="E566" s="252"/>
    </row>
    <row r="567" spans="1:5" s="28" customFormat="1" hidden="1">
      <c r="A567" s="197"/>
      <c r="B567" s="198"/>
      <c r="C567" s="199"/>
      <c r="D567" s="198"/>
      <c r="E567" s="252"/>
    </row>
    <row r="568" spans="1:5" s="28" customFormat="1" hidden="1">
      <c r="A568" s="197"/>
      <c r="B568" s="198"/>
      <c r="C568" s="199"/>
      <c r="D568" s="198"/>
      <c r="E568" s="252"/>
    </row>
    <row r="569" spans="1:5" s="28" customFormat="1" hidden="1">
      <c r="A569" s="197"/>
      <c r="B569" s="198"/>
      <c r="C569" s="199"/>
      <c r="D569" s="198"/>
      <c r="E569" s="252"/>
    </row>
    <row r="570" spans="1:5" s="28" customFormat="1" hidden="1">
      <c r="A570" s="197"/>
      <c r="B570" s="198"/>
      <c r="C570" s="199"/>
      <c r="D570" s="198"/>
      <c r="E570" s="252"/>
    </row>
    <row r="571" spans="1:5" s="28" customFormat="1" hidden="1">
      <c r="A571" s="197"/>
      <c r="B571" s="198"/>
      <c r="C571" s="199"/>
      <c r="D571" s="198"/>
      <c r="E571" s="252"/>
    </row>
    <row r="572" spans="1:5" s="28" customFormat="1" hidden="1">
      <c r="A572" s="197"/>
      <c r="B572" s="198"/>
      <c r="C572" s="199"/>
      <c r="D572" s="198"/>
      <c r="E572" s="252"/>
    </row>
    <row r="573" spans="1:5" s="28" customFormat="1" hidden="1">
      <c r="A573" s="197"/>
      <c r="B573" s="198"/>
      <c r="C573" s="199"/>
      <c r="D573" s="198"/>
      <c r="E573" s="252"/>
    </row>
    <row r="574" spans="1:5" s="28" customFormat="1" hidden="1">
      <c r="A574" s="197"/>
      <c r="B574" s="198"/>
      <c r="C574" s="199"/>
      <c r="D574" s="198"/>
      <c r="E574" s="252"/>
    </row>
    <row r="575" spans="1:5" s="28" customFormat="1" hidden="1">
      <c r="A575" s="197"/>
      <c r="B575" s="198"/>
      <c r="C575" s="199"/>
      <c r="D575" s="198"/>
      <c r="E575" s="252"/>
    </row>
    <row r="576" spans="1:5" s="28" customFormat="1" hidden="1">
      <c r="A576" s="197"/>
      <c r="B576" s="198"/>
      <c r="C576" s="199"/>
      <c r="D576" s="198"/>
      <c r="E576" s="252"/>
    </row>
    <row r="577" spans="1:5" s="28" customFormat="1" hidden="1">
      <c r="A577" s="197"/>
      <c r="B577" s="198"/>
      <c r="C577" s="199"/>
      <c r="D577" s="198"/>
      <c r="E577" s="252"/>
    </row>
    <row r="578" spans="1:5" s="28" customFormat="1" hidden="1">
      <c r="A578" s="197"/>
      <c r="B578" s="198"/>
      <c r="C578" s="199"/>
      <c r="D578" s="198"/>
      <c r="E578" s="252"/>
    </row>
    <row r="579" spans="1:5" s="28" customFormat="1" hidden="1">
      <c r="A579" s="197"/>
      <c r="B579" s="198"/>
      <c r="C579" s="199"/>
      <c r="D579" s="198"/>
      <c r="E579" s="252"/>
    </row>
    <row r="580" spans="1:5" s="28" customFormat="1" hidden="1">
      <c r="A580" s="197"/>
      <c r="B580" s="198"/>
      <c r="C580" s="199"/>
      <c r="D580" s="198"/>
      <c r="E580" s="252"/>
    </row>
    <row r="581" spans="1:5" s="28" customFormat="1" hidden="1">
      <c r="A581" s="197"/>
      <c r="B581" s="198"/>
      <c r="C581" s="199"/>
      <c r="D581" s="198"/>
      <c r="E581" s="252"/>
    </row>
    <row r="582" spans="1:5" s="28" customFormat="1" hidden="1">
      <c r="A582" s="197"/>
      <c r="B582" s="198"/>
      <c r="C582" s="199"/>
      <c r="D582" s="198"/>
      <c r="E582" s="252"/>
    </row>
    <row r="583" spans="1:5" s="28" customFormat="1" hidden="1">
      <c r="A583" s="197"/>
      <c r="B583" s="198"/>
      <c r="C583" s="199"/>
      <c r="D583" s="198"/>
      <c r="E583" s="252"/>
    </row>
    <row r="584" spans="1:5" s="28" customFormat="1" hidden="1">
      <c r="A584" s="197"/>
      <c r="B584" s="198"/>
      <c r="C584" s="199"/>
      <c r="D584" s="198"/>
      <c r="E584" s="252"/>
    </row>
    <row r="585" spans="1:5" s="28" customFormat="1" hidden="1">
      <c r="A585" s="197"/>
      <c r="B585" s="198"/>
      <c r="C585" s="199"/>
      <c r="D585" s="198"/>
      <c r="E585" s="252"/>
    </row>
    <row r="586" spans="1:5" s="28" customFormat="1" hidden="1">
      <c r="A586" s="197"/>
      <c r="B586" s="198"/>
      <c r="C586" s="199"/>
      <c r="D586" s="198"/>
      <c r="E586" s="252"/>
    </row>
    <row r="587" spans="1:5" s="28" customFormat="1" hidden="1">
      <c r="A587" s="197"/>
      <c r="B587" s="198"/>
      <c r="C587" s="199"/>
      <c r="D587" s="198"/>
      <c r="E587" s="252"/>
    </row>
    <row r="588" spans="1:5" s="28" customFormat="1" hidden="1">
      <c r="A588" s="197"/>
      <c r="B588" s="198"/>
      <c r="C588" s="199"/>
      <c r="D588" s="198"/>
      <c r="E588" s="252"/>
    </row>
    <row r="589" spans="1:5" s="28" customFormat="1" hidden="1">
      <c r="A589" s="197"/>
      <c r="B589" s="198"/>
      <c r="C589" s="199"/>
      <c r="D589" s="198"/>
      <c r="E589" s="252"/>
    </row>
    <row r="590" spans="1:5" s="28" customFormat="1" hidden="1">
      <c r="A590" s="197"/>
      <c r="B590" s="198"/>
      <c r="C590" s="199"/>
      <c r="D590" s="198"/>
      <c r="E590" s="252"/>
    </row>
    <row r="591" spans="1:5" s="28" customFormat="1" hidden="1">
      <c r="A591" s="197"/>
      <c r="B591" s="198"/>
      <c r="C591" s="199"/>
      <c r="D591" s="198"/>
      <c r="E591" s="252"/>
    </row>
    <row r="592" spans="1:5" s="28" customFormat="1" hidden="1">
      <c r="A592" s="197"/>
      <c r="B592" s="198"/>
      <c r="C592" s="199"/>
      <c r="D592" s="198"/>
      <c r="E592" s="252"/>
    </row>
    <row r="593" spans="1:5" s="28" customFormat="1" hidden="1">
      <c r="A593" s="197"/>
      <c r="B593" s="198"/>
      <c r="C593" s="199"/>
      <c r="D593" s="198"/>
      <c r="E593" s="252"/>
    </row>
    <row r="594" spans="1:5" s="28" customFormat="1" hidden="1">
      <c r="A594" s="197"/>
      <c r="B594" s="198"/>
      <c r="C594" s="199"/>
      <c r="D594" s="198"/>
      <c r="E594" s="252"/>
    </row>
    <row r="595" spans="1:5" s="28" customFormat="1" hidden="1">
      <c r="A595" s="197"/>
      <c r="B595" s="198"/>
      <c r="C595" s="199"/>
      <c r="D595" s="198"/>
      <c r="E595" s="252"/>
    </row>
    <row r="596" spans="1:5" s="28" customFormat="1" hidden="1">
      <c r="A596" s="197"/>
      <c r="B596" s="198"/>
      <c r="C596" s="199"/>
      <c r="D596" s="198"/>
      <c r="E596" s="252"/>
    </row>
    <row r="597" spans="1:5" s="28" customFormat="1" hidden="1">
      <c r="A597" s="197"/>
      <c r="B597" s="198"/>
      <c r="C597" s="199"/>
      <c r="D597" s="198"/>
      <c r="E597" s="252"/>
    </row>
    <row r="598" spans="1:5" s="28" customFormat="1" hidden="1">
      <c r="A598" s="197"/>
      <c r="B598" s="198"/>
      <c r="C598" s="199"/>
      <c r="D598" s="198"/>
      <c r="E598" s="252"/>
    </row>
    <row r="599" spans="1:5" s="28" customFormat="1" hidden="1">
      <c r="A599" s="197"/>
      <c r="B599" s="198"/>
      <c r="C599" s="199"/>
      <c r="D599" s="198"/>
      <c r="E599" s="252"/>
    </row>
    <row r="600" spans="1:5" s="28" customFormat="1" hidden="1">
      <c r="A600" s="197"/>
      <c r="B600" s="198"/>
      <c r="C600" s="199"/>
      <c r="D600" s="198"/>
      <c r="E600" s="252"/>
    </row>
    <row r="601" spans="1:5" s="28" customFormat="1" hidden="1">
      <c r="A601" s="197"/>
      <c r="B601" s="198"/>
      <c r="C601" s="199"/>
      <c r="D601" s="198"/>
      <c r="E601" s="252"/>
    </row>
    <row r="602" spans="1:5" s="28" customFormat="1" hidden="1">
      <c r="A602" s="197"/>
      <c r="B602" s="198"/>
      <c r="C602" s="199"/>
      <c r="D602" s="198"/>
      <c r="E602" s="252"/>
    </row>
    <row r="603" spans="1:5" s="28" customFormat="1" hidden="1">
      <c r="A603" s="197"/>
      <c r="B603" s="198"/>
      <c r="C603" s="199"/>
      <c r="D603" s="198"/>
      <c r="E603" s="252"/>
    </row>
    <row r="604" spans="1:5" s="28" customFormat="1" hidden="1">
      <c r="A604" s="197"/>
      <c r="B604" s="198"/>
      <c r="C604" s="199"/>
      <c r="D604" s="198"/>
      <c r="E604" s="252"/>
    </row>
    <row r="605" spans="1:5" s="28" customFormat="1" hidden="1">
      <c r="A605" s="197"/>
      <c r="B605" s="198"/>
      <c r="C605" s="199"/>
      <c r="D605" s="198"/>
      <c r="E605" s="252"/>
    </row>
    <row r="606" spans="1:5" s="28" customFormat="1" hidden="1">
      <c r="A606" s="197"/>
      <c r="B606" s="198"/>
      <c r="C606" s="199"/>
      <c r="D606" s="198"/>
      <c r="E606" s="252"/>
    </row>
    <row r="607" spans="1:5" s="28" customFormat="1" hidden="1">
      <c r="A607" s="197"/>
      <c r="B607" s="198"/>
      <c r="C607" s="199"/>
      <c r="D607" s="198"/>
      <c r="E607" s="252"/>
    </row>
    <row r="608" spans="1:5" s="28" customFormat="1" hidden="1">
      <c r="A608" s="197"/>
      <c r="B608" s="198"/>
      <c r="C608" s="199"/>
      <c r="D608" s="198"/>
      <c r="E608" s="252"/>
    </row>
    <row r="609" spans="1:5" s="28" customFormat="1" hidden="1">
      <c r="A609" s="197"/>
      <c r="B609" s="198"/>
      <c r="C609" s="199"/>
      <c r="D609" s="198"/>
      <c r="E609" s="252"/>
    </row>
    <row r="610" spans="1:5" s="28" customFormat="1" hidden="1">
      <c r="A610" s="197"/>
      <c r="B610" s="198"/>
      <c r="C610" s="199"/>
      <c r="D610" s="198"/>
      <c r="E610" s="252"/>
    </row>
    <row r="611" spans="1:5" s="28" customFormat="1" hidden="1">
      <c r="A611" s="197"/>
      <c r="B611" s="198"/>
      <c r="C611" s="199"/>
      <c r="D611" s="198"/>
      <c r="E611" s="252"/>
    </row>
    <row r="612" spans="1:5" s="28" customFormat="1" hidden="1">
      <c r="A612" s="197"/>
      <c r="B612" s="198"/>
      <c r="C612" s="199"/>
      <c r="D612" s="198"/>
      <c r="E612" s="252"/>
    </row>
    <row r="613" spans="1:5" s="28" customFormat="1" hidden="1">
      <c r="A613" s="197"/>
      <c r="B613" s="198"/>
      <c r="C613" s="199"/>
      <c r="D613" s="198"/>
      <c r="E613" s="252"/>
    </row>
    <row r="614" spans="1:5" s="28" customFormat="1" hidden="1">
      <c r="A614" s="197"/>
      <c r="B614" s="198"/>
      <c r="C614" s="199"/>
      <c r="D614" s="198"/>
      <c r="E614" s="252"/>
    </row>
    <row r="615" spans="1:5" s="28" customFormat="1" hidden="1">
      <c r="A615" s="197"/>
      <c r="B615" s="198"/>
      <c r="C615" s="199"/>
      <c r="D615" s="198"/>
      <c r="E615" s="252"/>
    </row>
    <row r="616" spans="1:5" s="28" customFormat="1" hidden="1">
      <c r="A616" s="197"/>
      <c r="B616" s="198"/>
      <c r="C616" s="199"/>
      <c r="D616" s="198"/>
      <c r="E616" s="252"/>
    </row>
    <row r="617" spans="1:5" s="28" customFormat="1" hidden="1">
      <c r="A617" s="197"/>
      <c r="B617" s="198"/>
      <c r="C617" s="199"/>
      <c r="D617" s="198"/>
      <c r="E617" s="252"/>
    </row>
    <row r="618" spans="1:5" s="28" customFormat="1" hidden="1">
      <c r="A618" s="197"/>
      <c r="B618" s="198"/>
      <c r="C618" s="199"/>
      <c r="D618" s="198"/>
      <c r="E618" s="252"/>
    </row>
    <row r="619" spans="1:5" s="28" customFormat="1" hidden="1">
      <c r="A619" s="197"/>
      <c r="B619" s="198"/>
      <c r="C619" s="199"/>
      <c r="D619" s="198"/>
      <c r="E619" s="252"/>
    </row>
    <row r="620" spans="1:5" s="28" customFormat="1" hidden="1">
      <c r="A620" s="197"/>
      <c r="B620" s="198"/>
      <c r="C620" s="199"/>
      <c r="D620" s="198"/>
      <c r="E620" s="252"/>
    </row>
    <row r="621" spans="1:5" s="28" customFormat="1" hidden="1">
      <c r="A621" s="197"/>
      <c r="B621" s="198"/>
      <c r="C621" s="199"/>
      <c r="D621" s="198"/>
      <c r="E621" s="252"/>
    </row>
    <row r="622" spans="1:5" s="28" customFormat="1" hidden="1">
      <c r="A622" s="197"/>
      <c r="B622" s="198"/>
      <c r="C622" s="199"/>
      <c r="D622" s="198"/>
      <c r="E622" s="252"/>
    </row>
    <row r="623" spans="1:5" s="28" customFormat="1" hidden="1">
      <c r="A623" s="197"/>
      <c r="B623" s="198"/>
      <c r="C623" s="199"/>
      <c r="D623" s="198"/>
      <c r="E623" s="252"/>
    </row>
    <row r="624" spans="1:5" s="28" customFormat="1" hidden="1">
      <c r="A624" s="197"/>
      <c r="B624" s="198"/>
      <c r="C624" s="199"/>
      <c r="D624" s="198"/>
      <c r="E624" s="252"/>
    </row>
    <row r="625" spans="1:5" s="28" customFormat="1" hidden="1">
      <c r="A625" s="197"/>
      <c r="B625" s="198"/>
      <c r="C625" s="199"/>
      <c r="D625" s="198"/>
      <c r="E625" s="252"/>
    </row>
    <row r="626" spans="1:5" s="28" customFormat="1" hidden="1">
      <c r="A626" s="197"/>
      <c r="B626" s="198"/>
      <c r="C626" s="199"/>
      <c r="D626" s="198"/>
      <c r="E626" s="252"/>
    </row>
    <row r="627" spans="1:5" s="28" customFormat="1" hidden="1">
      <c r="A627" s="197"/>
      <c r="B627" s="198"/>
      <c r="C627" s="199"/>
      <c r="D627" s="198"/>
      <c r="E627" s="252"/>
    </row>
    <row r="628" spans="1:5" s="28" customFormat="1" hidden="1">
      <c r="A628" s="197"/>
      <c r="B628" s="198"/>
      <c r="C628" s="199"/>
      <c r="D628" s="198"/>
      <c r="E628" s="252"/>
    </row>
    <row r="629" spans="1:5" s="28" customFormat="1" hidden="1">
      <c r="A629" s="197"/>
      <c r="B629" s="198"/>
      <c r="C629" s="199"/>
      <c r="D629" s="198"/>
      <c r="E629" s="252"/>
    </row>
    <row r="630" spans="1:5" s="28" customFormat="1" hidden="1">
      <c r="A630" s="197"/>
      <c r="B630" s="198"/>
      <c r="C630" s="199"/>
      <c r="D630" s="198"/>
      <c r="E630" s="252"/>
    </row>
    <row r="631" spans="1:5" s="28" customFormat="1" hidden="1">
      <c r="A631" s="197"/>
      <c r="B631" s="198"/>
      <c r="C631" s="199"/>
      <c r="D631" s="198"/>
      <c r="E631" s="252"/>
    </row>
    <row r="632" spans="1:5" s="28" customFormat="1" hidden="1">
      <c r="A632" s="197"/>
      <c r="B632" s="198"/>
      <c r="C632" s="199"/>
      <c r="D632" s="198"/>
      <c r="E632" s="252"/>
    </row>
    <row r="633" spans="1:5" s="28" customFormat="1" hidden="1">
      <c r="A633" s="197"/>
      <c r="B633" s="198"/>
      <c r="C633" s="199"/>
      <c r="D633" s="198"/>
      <c r="E633" s="252"/>
    </row>
    <row r="634" spans="1:5" s="28" customFormat="1" hidden="1">
      <c r="A634" s="197"/>
      <c r="B634" s="198"/>
      <c r="C634" s="199"/>
      <c r="D634" s="198"/>
      <c r="E634" s="252"/>
    </row>
    <row r="635" spans="1:5" s="28" customFormat="1" hidden="1">
      <c r="A635" s="197"/>
      <c r="B635" s="198"/>
      <c r="C635" s="199"/>
      <c r="D635" s="198"/>
      <c r="E635" s="252"/>
    </row>
    <row r="636" spans="1:5" s="28" customFormat="1" hidden="1">
      <c r="A636" s="197"/>
      <c r="B636" s="198"/>
      <c r="C636" s="199"/>
      <c r="D636" s="198"/>
      <c r="E636" s="252"/>
    </row>
    <row r="637" spans="1:5" s="28" customFormat="1" hidden="1">
      <c r="A637" s="197"/>
      <c r="B637" s="198"/>
      <c r="C637" s="199"/>
      <c r="D637" s="198"/>
      <c r="E637" s="252"/>
    </row>
    <row r="638" spans="1:5" s="28" customFormat="1" hidden="1">
      <c r="A638" s="197"/>
      <c r="B638" s="198"/>
      <c r="C638" s="199"/>
      <c r="D638" s="198"/>
      <c r="E638" s="252"/>
    </row>
    <row r="639" spans="1:5" s="28" customFormat="1" hidden="1">
      <c r="A639" s="197"/>
      <c r="B639" s="198"/>
      <c r="C639" s="199"/>
      <c r="D639" s="198"/>
      <c r="E639" s="252"/>
    </row>
    <row r="640" spans="1:5" s="28" customFormat="1" hidden="1">
      <c r="A640" s="197"/>
      <c r="B640" s="198"/>
      <c r="C640" s="199"/>
      <c r="D640" s="198"/>
      <c r="E640" s="252"/>
    </row>
    <row r="641" spans="1:5" s="28" customFormat="1" hidden="1">
      <c r="A641" s="197"/>
      <c r="B641" s="198"/>
      <c r="C641" s="199"/>
      <c r="D641" s="198"/>
      <c r="E641" s="252"/>
    </row>
    <row r="642" spans="1:5" s="28" customFormat="1" hidden="1">
      <c r="A642" s="197"/>
      <c r="B642" s="198"/>
      <c r="C642" s="199"/>
      <c r="D642" s="198"/>
      <c r="E642" s="252"/>
    </row>
    <row r="643" spans="1:5" s="28" customFormat="1" hidden="1">
      <c r="A643" s="197"/>
      <c r="B643" s="198"/>
      <c r="C643" s="199"/>
      <c r="D643" s="198"/>
      <c r="E643" s="252"/>
    </row>
    <row r="644" spans="1:5" s="28" customFormat="1" hidden="1">
      <c r="A644" s="197"/>
      <c r="B644" s="198"/>
      <c r="C644" s="199"/>
      <c r="D644" s="198"/>
      <c r="E644" s="252"/>
    </row>
    <row r="645" spans="1:5" s="28" customFormat="1" hidden="1">
      <c r="A645" s="197"/>
      <c r="B645" s="198"/>
      <c r="C645" s="199"/>
      <c r="D645" s="198"/>
      <c r="E645" s="252"/>
    </row>
    <row r="646" spans="1:5" s="28" customFormat="1" hidden="1">
      <c r="A646" s="197"/>
      <c r="B646" s="198"/>
      <c r="C646" s="199"/>
      <c r="D646" s="198"/>
      <c r="E646" s="252"/>
    </row>
    <row r="647" spans="1:5" s="28" customFormat="1" hidden="1">
      <c r="A647" s="197"/>
      <c r="B647" s="198"/>
      <c r="C647" s="199"/>
      <c r="D647" s="198"/>
      <c r="E647" s="252"/>
    </row>
    <row r="648" spans="1:5" s="28" customFormat="1" hidden="1">
      <c r="A648" s="197"/>
      <c r="B648" s="198"/>
      <c r="C648" s="199"/>
      <c r="D648" s="198"/>
      <c r="E648" s="252"/>
    </row>
    <row r="649" spans="1:5" s="28" customFormat="1" hidden="1">
      <c r="A649" s="197"/>
      <c r="B649" s="198"/>
      <c r="C649" s="199"/>
      <c r="D649" s="198"/>
      <c r="E649" s="252"/>
    </row>
    <row r="650" spans="1:5" s="28" customFormat="1" hidden="1">
      <c r="A650" s="197"/>
      <c r="B650" s="198"/>
      <c r="C650" s="199"/>
      <c r="D650" s="198"/>
      <c r="E650" s="252"/>
    </row>
    <row r="651" spans="1:5" s="28" customFormat="1" hidden="1">
      <c r="A651" s="197"/>
      <c r="B651" s="198"/>
      <c r="C651" s="199"/>
      <c r="D651" s="198"/>
      <c r="E651" s="252"/>
    </row>
    <row r="652" spans="1:5" s="28" customFormat="1" hidden="1">
      <c r="A652" s="197"/>
      <c r="B652" s="198"/>
      <c r="C652" s="199"/>
      <c r="D652" s="198"/>
      <c r="E652" s="252"/>
    </row>
    <row r="653" spans="1:5" s="28" customFormat="1" hidden="1">
      <c r="A653" s="197"/>
      <c r="B653" s="198"/>
      <c r="C653" s="199"/>
      <c r="D653" s="198"/>
      <c r="E653" s="252"/>
    </row>
    <row r="654" spans="1:5" s="28" customFormat="1" hidden="1">
      <c r="A654" s="197"/>
      <c r="B654" s="198"/>
      <c r="C654" s="199"/>
      <c r="D654" s="198"/>
      <c r="E654" s="252"/>
    </row>
    <row r="655" spans="1:5" s="28" customFormat="1" hidden="1">
      <c r="A655" s="197"/>
      <c r="B655" s="198"/>
      <c r="C655" s="199"/>
      <c r="D655" s="198"/>
      <c r="E655" s="252"/>
    </row>
    <row r="656" spans="1:5" s="28" customFormat="1" hidden="1">
      <c r="A656" s="197"/>
      <c r="B656" s="198"/>
      <c r="C656" s="199"/>
      <c r="D656" s="198"/>
      <c r="E656" s="252"/>
    </row>
    <row r="657" spans="1:5" s="28" customFormat="1" hidden="1">
      <c r="A657" s="197"/>
      <c r="B657" s="198"/>
      <c r="C657" s="199"/>
      <c r="D657" s="198"/>
      <c r="E657" s="252"/>
    </row>
    <row r="658" spans="1:5" s="28" customFormat="1" hidden="1">
      <c r="A658" s="197"/>
      <c r="B658" s="198"/>
      <c r="C658" s="199"/>
      <c r="D658" s="198"/>
      <c r="E658" s="252"/>
    </row>
    <row r="659" spans="1:5" s="28" customFormat="1" hidden="1">
      <c r="A659" s="197"/>
      <c r="B659" s="198"/>
      <c r="C659" s="199"/>
      <c r="D659" s="198"/>
      <c r="E659" s="252"/>
    </row>
    <row r="660" spans="1:5" s="28" customFormat="1" hidden="1">
      <c r="A660" s="197"/>
      <c r="B660" s="198"/>
      <c r="C660" s="199"/>
      <c r="D660" s="198"/>
      <c r="E660" s="252"/>
    </row>
    <row r="661" spans="1:5" s="28" customFormat="1" hidden="1">
      <c r="A661" s="197"/>
      <c r="B661" s="198"/>
      <c r="C661" s="199"/>
      <c r="D661" s="198"/>
      <c r="E661" s="252"/>
    </row>
    <row r="662" spans="1:5" s="28" customFormat="1" hidden="1">
      <c r="A662" s="197"/>
      <c r="B662" s="198"/>
      <c r="C662" s="199"/>
      <c r="D662" s="198"/>
      <c r="E662" s="252"/>
    </row>
    <row r="663" spans="1:5" s="28" customFormat="1" hidden="1">
      <c r="A663" s="197"/>
      <c r="B663" s="198"/>
      <c r="C663" s="199"/>
      <c r="D663" s="198"/>
      <c r="E663" s="252"/>
    </row>
    <row r="664" spans="1:5" s="28" customFormat="1" hidden="1">
      <c r="A664" s="197"/>
      <c r="B664" s="198"/>
      <c r="C664" s="199"/>
      <c r="D664" s="198"/>
      <c r="E664" s="252"/>
    </row>
    <row r="665" spans="1:5" s="28" customFormat="1" hidden="1">
      <c r="A665" s="197"/>
      <c r="B665" s="198"/>
      <c r="C665" s="199"/>
      <c r="D665" s="198"/>
      <c r="E665" s="252"/>
    </row>
    <row r="666" spans="1:5" s="28" customFormat="1" hidden="1">
      <c r="A666" s="197"/>
      <c r="B666" s="198"/>
      <c r="C666" s="199"/>
      <c r="D666" s="198"/>
      <c r="E666" s="252"/>
    </row>
    <row r="667" spans="1:5" s="28" customFormat="1" hidden="1">
      <c r="A667" s="197"/>
      <c r="B667" s="198"/>
      <c r="C667" s="199"/>
      <c r="D667" s="198"/>
      <c r="E667" s="252"/>
    </row>
    <row r="668" spans="1:5" s="28" customFormat="1" hidden="1">
      <c r="A668" s="197"/>
      <c r="B668" s="198"/>
      <c r="C668" s="199"/>
      <c r="D668" s="198"/>
      <c r="E668" s="252"/>
    </row>
    <row r="669" spans="1:5" s="28" customFormat="1" hidden="1">
      <c r="A669" s="197"/>
      <c r="B669" s="198"/>
      <c r="C669" s="199"/>
      <c r="D669" s="198"/>
      <c r="E669" s="252"/>
    </row>
    <row r="670" spans="1:5" s="28" customFormat="1" hidden="1">
      <c r="A670" s="197"/>
      <c r="B670" s="198"/>
      <c r="C670" s="199"/>
      <c r="D670" s="198"/>
      <c r="E670" s="252"/>
    </row>
    <row r="671" spans="1:5" s="28" customFormat="1" hidden="1">
      <c r="A671" s="197"/>
      <c r="B671" s="198"/>
      <c r="C671" s="199"/>
      <c r="D671" s="198"/>
      <c r="E671" s="252"/>
    </row>
    <row r="672" spans="1:5" s="28" customFormat="1" hidden="1">
      <c r="A672" s="197"/>
      <c r="B672" s="198"/>
      <c r="C672" s="199"/>
      <c r="D672" s="198"/>
      <c r="E672" s="252"/>
    </row>
    <row r="673" spans="1:5" s="28" customFormat="1" hidden="1">
      <c r="A673" s="197"/>
      <c r="B673" s="198"/>
      <c r="C673" s="199"/>
      <c r="D673" s="198"/>
      <c r="E673" s="252"/>
    </row>
    <row r="674" spans="1:5" s="28" customFormat="1" hidden="1">
      <c r="A674" s="197"/>
      <c r="B674" s="198"/>
      <c r="C674" s="199"/>
      <c r="D674" s="198"/>
      <c r="E674" s="252"/>
    </row>
    <row r="675" spans="1:5" s="28" customFormat="1" hidden="1">
      <c r="A675" s="197"/>
      <c r="B675" s="198"/>
      <c r="C675" s="199"/>
      <c r="D675" s="198"/>
      <c r="E675" s="252"/>
    </row>
    <row r="676" spans="1:5" s="28" customFormat="1" hidden="1">
      <c r="A676" s="197"/>
      <c r="B676" s="198"/>
      <c r="C676" s="199"/>
      <c r="D676" s="198"/>
      <c r="E676" s="252"/>
    </row>
    <row r="677" spans="1:5" s="28" customFormat="1" hidden="1">
      <c r="A677" s="197"/>
      <c r="B677" s="198"/>
      <c r="C677" s="199"/>
      <c r="D677" s="198"/>
      <c r="E677" s="252"/>
    </row>
    <row r="678" spans="1:5" s="28" customFormat="1" hidden="1">
      <c r="A678" s="197"/>
      <c r="B678" s="198"/>
      <c r="C678" s="199"/>
      <c r="D678" s="198"/>
      <c r="E678" s="252"/>
    </row>
    <row r="679" spans="1:5" s="28" customFormat="1" hidden="1">
      <c r="A679" s="197"/>
      <c r="B679" s="198"/>
      <c r="C679" s="199"/>
      <c r="D679" s="198"/>
      <c r="E679" s="252"/>
    </row>
    <row r="680" spans="1:5" s="28" customFormat="1" hidden="1">
      <c r="A680" s="197"/>
      <c r="B680" s="198"/>
      <c r="C680" s="199"/>
      <c r="D680" s="198"/>
      <c r="E680" s="252"/>
    </row>
    <row r="681" spans="1:5" s="28" customFormat="1" hidden="1">
      <c r="A681" s="197"/>
      <c r="B681" s="198"/>
      <c r="C681" s="199"/>
      <c r="D681" s="198"/>
      <c r="E681" s="252"/>
    </row>
    <row r="682" spans="1:5" s="28" customFormat="1" hidden="1">
      <c r="A682" s="197"/>
      <c r="B682" s="198"/>
      <c r="C682" s="199"/>
      <c r="D682" s="198"/>
      <c r="E682" s="252"/>
    </row>
    <row r="683" spans="1:5" s="28" customFormat="1" hidden="1">
      <c r="A683" s="197"/>
      <c r="B683" s="198"/>
      <c r="C683" s="199"/>
      <c r="D683" s="198"/>
      <c r="E683" s="252"/>
    </row>
    <row r="684" spans="1:5" s="28" customFormat="1" hidden="1">
      <c r="A684" s="197"/>
      <c r="B684" s="198"/>
      <c r="C684" s="199"/>
      <c r="D684" s="198"/>
      <c r="E684" s="252"/>
    </row>
    <row r="685" spans="1:5" s="28" customFormat="1" hidden="1">
      <c r="A685" s="197"/>
      <c r="B685" s="198"/>
      <c r="C685" s="199"/>
      <c r="D685" s="198"/>
      <c r="E685" s="252"/>
    </row>
    <row r="686" spans="1:5" s="28" customFormat="1" hidden="1">
      <c r="A686" s="197"/>
      <c r="B686" s="198"/>
      <c r="C686" s="199"/>
      <c r="D686" s="198"/>
      <c r="E686" s="252"/>
    </row>
    <row r="687" spans="1:5" s="28" customFormat="1" hidden="1">
      <c r="A687" s="197"/>
      <c r="B687" s="198"/>
      <c r="C687" s="199"/>
      <c r="D687" s="198"/>
      <c r="E687" s="252"/>
    </row>
    <row r="688" spans="1:5"/>
  </sheetData>
  <sheetProtection algorithmName="SHA-512" hashValue="Fao3SXEMWZM8fIAzaFO1pjdlCAnyC1B6oViM+SSwHyA2k1XRSGY6JcZEarALmgwFQ4NszvleuZGbzrekgHtGiw==" saltValue="x19Rgea8gxUmDLh1oCyMFw==" spinCount="100000" sheet="1" objects="1" scenarios="1"/>
  <protectedRanges>
    <protectedRange sqref="A6:D43" name="Intervalo2"/>
    <protectedRange algorithmName="SHA-512" hashValue="LZOBlfIfdAl/UPREVg6Z73upDUas70R6B+Rn7CWMe3NP65kWnticb1xeDMbFJv4jqoBAjrfCe0v/JURuTIA/ZA==" saltValue="a2NNBxVLlqPPTkcI2zKlPA==" spinCount="100000" sqref="A97:A100 A106:C109 A115:C118 A149:C156 A48 C48:D48 A88:D91 A49:D82 A124:D142" name="Intervalo1"/>
  </protectedRanges>
  <pageMargins left="0.25" right="0.25" top="0.75" bottom="0.75" header="0.3" footer="0.3"/>
  <pageSetup paperSize="9" scale="4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4B523B9-B02E-4CCC-BF9D-E3E3C09351B2}">
          <x14:formula1>
            <xm:f>'CLASSIFICAÇÃO DE DESPESAS'!$D$4:$D$86</xm:f>
          </x14:formula1>
          <xm:sqref>A124:A142</xm:sqref>
        </x14:dataValidation>
        <x14:dataValidation type="list" allowBlank="1" showInputMessage="1" showErrorMessage="1" xr:uid="{9A27448A-2DC0-4AF0-9C51-F9A66C54C87D}">
          <x14:formula1>
            <xm:f>'CLASSIFICAÇÃO PASSAGENS '!$A$2:$A$9</xm:f>
          </x14:formula1>
          <xm:sqref>A106:A109</xm:sqref>
        </x14:dataValidation>
        <x14:dataValidation type="list" allowBlank="1" showInputMessage="1" showErrorMessage="1" xr:uid="{AFEC9F09-B465-47EF-A75E-1F4F02C3993B}">
          <x14:formula1>
            <xm:f>'CLASSIFICAÇÃO E VALORES DE DIÁR'!$B$4:$B$7</xm:f>
          </x14:formula1>
          <xm:sqref>A115:A118</xm:sqref>
        </x14:dataValidation>
        <x14:dataValidation type="list" allowBlank="1" showInputMessage="1" showErrorMessage="1" xr:uid="{DCEE6F74-42ED-4F5F-9395-68DAEE958B08}">
          <x14:formula1>
            <xm:f>'CLASSIFICAÇÃO PASSAGENS '!$A$14:$A$15</xm:f>
          </x14:formula1>
          <xm:sqref>E88:E91 E6:E43 E49:E82 B97:B100 E124:E142</xm:sqref>
        </x14:dataValidation>
        <x14:dataValidation type="list" allowBlank="1" showInputMessage="1" showErrorMessage="1" xr:uid="{9513E38D-4521-4F67-9CB1-43C912BC0769}">
          <x14:formula1>
            <xm:f>'CLASSIFICAÇÃO DE DESPESAS'!$C$4:$C$52</xm:f>
          </x14:formula1>
          <xm:sqref>A6:A43</xm:sqref>
        </x14:dataValidation>
        <x14:dataValidation type="list" allowBlank="1" showInputMessage="1" showErrorMessage="1" xr:uid="{E00D5815-0A2A-4F86-9386-047BF9F67988}">
          <x14:formula1>
            <xm:f>'CLASSIFICAÇÃO DE DESPESAS'!$B$4:$B$40</xm:f>
          </x14:formula1>
          <xm:sqref>A49:A82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G68"/>
  <sheetViews>
    <sheetView tabSelected="1" zoomScaleNormal="100" workbookViewId="0">
      <selection activeCell="B7" sqref="B7"/>
    </sheetView>
  </sheetViews>
  <sheetFormatPr defaultColWidth="0" defaultRowHeight="13.8" zeroHeight="1"/>
  <cols>
    <col min="1" max="1" width="60.77734375" style="12" bestFit="1" customWidth="1"/>
    <col min="2" max="2" width="18.21875" style="12" bestFit="1" customWidth="1"/>
    <col min="3" max="3" width="16.5546875" style="12" bestFit="1" customWidth="1"/>
    <col min="4" max="4" width="22.44140625" style="12" bestFit="1" customWidth="1"/>
    <col min="5" max="5" width="26.5546875" style="13" customWidth="1"/>
    <col min="6" max="6" width="18" style="12" bestFit="1" customWidth="1"/>
    <col min="7" max="7" width="9.21875" style="12" customWidth="1"/>
    <col min="8" max="16384" width="9.21875" style="12" hidden="1"/>
  </cols>
  <sheetData>
    <row r="1" spans="1:7" s="173" customFormat="1">
      <c r="E1" s="176"/>
    </row>
    <row r="2" spans="1:7" s="173" customFormat="1" ht="18">
      <c r="A2" s="361" t="s">
        <v>532</v>
      </c>
      <c r="B2" s="361"/>
      <c r="C2" s="361"/>
      <c r="D2" s="362"/>
      <c r="E2" s="362"/>
      <c r="F2" s="137"/>
    </row>
    <row r="3" spans="1:7" s="173" customFormat="1" ht="18">
      <c r="A3" s="362"/>
      <c r="B3" s="362"/>
      <c r="C3" s="362"/>
      <c r="D3" s="362"/>
      <c r="E3" s="362"/>
      <c r="F3" s="137"/>
    </row>
    <row r="4" spans="1:7" s="173" customFormat="1">
      <c r="E4" s="176"/>
    </row>
    <row r="5" spans="1:7" s="9" customFormat="1" ht="25.5" customHeight="1" thickBot="1">
      <c r="A5" s="363" t="s">
        <v>0</v>
      </c>
      <c r="B5" s="363"/>
      <c r="C5" s="363"/>
      <c r="D5" s="364"/>
      <c r="E5" s="364"/>
      <c r="F5" s="174"/>
      <c r="G5" s="174"/>
    </row>
    <row r="6" spans="1:7" s="9" customFormat="1" ht="15.75" customHeight="1" thickBot="1">
      <c r="A6" s="34" t="s">
        <v>1</v>
      </c>
      <c r="B6" s="67"/>
      <c r="C6" s="67"/>
      <c r="D6" s="35"/>
      <c r="E6" s="18" t="s">
        <v>2</v>
      </c>
      <c r="F6" s="174"/>
      <c r="G6" s="174"/>
    </row>
    <row r="7" spans="1:7" s="9" customFormat="1">
      <c r="A7" s="32" t="s">
        <v>446</v>
      </c>
      <c r="B7" s="68"/>
      <c r="C7" s="68"/>
      <c r="D7" s="33"/>
      <c r="E7" s="316">
        <f>F42+F31</f>
        <v>0</v>
      </c>
      <c r="F7" s="174"/>
      <c r="G7" s="174"/>
    </row>
    <row r="8" spans="1:7" s="9" customFormat="1" ht="13.05" customHeight="1">
      <c r="A8" s="10" t="s">
        <v>506</v>
      </c>
      <c r="B8" s="69"/>
      <c r="C8" s="69"/>
      <c r="D8" s="11"/>
      <c r="E8" s="19"/>
      <c r="F8" s="174"/>
      <c r="G8" s="174"/>
    </row>
    <row r="9" spans="1:7" s="9" customFormat="1" ht="13.05" customHeight="1">
      <c r="A9" s="14" t="s">
        <v>533</v>
      </c>
      <c r="B9" s="70"/>
      <c r="C9" s="70"/>
      <c r="D9" s="15"/>
      <c r="E9" s="180">
        <f xml:space="preserve"> (E12 * ((1 + ((5.07777)/100))^(1/252))^([1]Apuração!$C$6*30) - E12) * (1 - IF(([1]Apuração!$C$6*30)&lt;=180,22.5%,IF(([1]Apuração!$C$6*30)&lt;=360,20%,IF(([1]Apuração!$C$6*30)&lt;=720,17.5%,15%))))</f>
        <v>0</v>
      </c>
      <c r="F9" s="174"/>
      <c r="G9" s="174"/>
    </row>
    <row r="10" spans="1:7" s="9" customFormat="1" ht="13.05" customHeight="1">
      <c r="A10" s="14" t="s">
        <v>527</v>
      </c>
      <c r="B10" s="70"/>
      <c r="C10" s="70"/>
      <c r="D10" s="15"/>
      <c r="E10" s="179"/>
      <c r="F10" s="174"/>
      <c r="G10" s="174"/>
    </row>
    <row r="11" spans="1:7" s="9" customFormat="1" ht="14.4" thickBot="1">
      <c r="A11" s="14" t="s">
        <v>536</v>
      </c>
      <c r="B11" s="70"/>
      <c r="C11" s="70"/>
      <c r="D11" s="15"/>
      <c r="E11" s="181">
        <f>[1]Apuração!$C$6</f>
        <v>0</v>
      </c>
      <c r="F11" s="174"/>
      <c r="G11" s="175"/>
    </row>
    <row r="12" spans="1:7" s="9" customFormat="1" ht="14.4" thickBot="1">
      <c r="A12" s="16" t="s">
        <v>3</v>
      </c>
      <c r="B12" s="17"/>
      <c r="C12" s="17"/>
      <c r="D12" s="17"/>
      <c r="E12" s="27">
        <f>SUM(E7:E8)</f>
        <v>0</v>
      </c>
      <c r="F12" s="174"/>
      <c r="G12" s="174"/>
    </row>
    <row r="13" spans="1:7" s="322" customFormat="1" ht="14.4" thickBot="1">
      <c r="A13" s="317" t="s">
        <v>455</v>
      </c>
      <c r="B13" s="318"/>
      <c r="C13" s="319"/>
      <c r="D13" s="318"/>
      <c r="E13" s="320"/>
      <c r="F13" s="321"/>
      <c r="G13" s="321"/>
    </row>
    <row r="14" spans="1:7" s="322" customFormat="1" ht="14.4" thickBot="1">
      <c r="A14" s="317" t="s">
        <v>447</v>
      </c>
      <c r="B14" s="323" t="s">
        <v>507</v>
      </c>
      <c r="C14" s="324" t="s">
        <v>508</v>
      </c>
      <c r="D14" s="318"/>
      <c r="E14" s="320"/>
      <c r="F14" s="321"/>
      <c r="G14" s="321"/>
    </row>
    <row r="15" spans="1:7" s="322" customFormat="1" ht="15.6" customHeight="1">
      <c r="A15" s="325" t="s">
        <v>458</v>
      </c>
      <c r="B15" s="326">
        <f>COUNTA('ETAPA 1'!C6:C16)</f>
        <v>0</v>
      </c>
      <c r="C15" s="327">
        <f>SUM('ETAPA 1'!G6:G16)</f>
        <v>0</v>
      </c>
      <c r="D15" s="328" t="s">
        <v>495</v>
      </c>
      <c r="E15" s="329">
        <f>'ETAPA 1'!L17</f>
        <v>0</v>
      </c>
      <c r="F15" s="321"/>
      <c r="G15" s="321"/>
    </row>
    <row r="16" spans="1:7" s="322" customFormat="1" ht="15.6" customHeight="1">
      <c r="A16" s="330" t="s">
        <v>457</v>
      </c>
      <c r="B16" s="326">
        <f>COUNTA('ETAPA 1'!C21:C31)</f>
        <v>0</v>
      </c>
      <c r="C16" s="331">
        <f>SUM('ETAPA 1'!G21:G31)</f>
        <v>0</v>
      </c>
      <c r="D16" s="332" t="s">
        <v>496</v>
      </c>
      <c r="E16" s="329">
        <f>'ETAPA 1'!L32</f>
        <v>0</v>
      </c>
      <c r="F16" s="321"/>
      <c r="G16" s="321"/>
    </row>
    <row r="17" spans="1:7" s="322" customFormat="1" ht="15.6" customHeight="1">
      <c r="A17" s="330" t="s">
        <v>459</v>
      </c>
      <c r="B17" s="326">
        <f>COUNTA('ETAPA 1'!C36:C47)</f>
        <v>0</v>
      </c>
      <c r="C17" s="331">
        <f>SUM('ETAPA 1'!G36:G47)</f>
        <v>0</v>
      </c>
      <c r="D17" s="332" t="s">
        <v>497</v>
      </c>
      <c r="E17" s="329">
        <f>'ETAPA 1'!L48</f>
        <v>0</v>
      </c>
      <c r="F17" s="321"/>
      <c r="G17" s="321"/>
    </row>
    <row r="18" spans="1:7" s="322" customFormat="1" ht="15.6" customHeight="1">
      <c r="A18" s="330" t="s">
        <v>460</v>
      </c>
      <c r="B18" s="326">
        <f>COUNTA('ETAPA 1'!C52:C63)</f>
        <v>0</v>
      </c>
      <c r="C18" s="331">
        <f>SUM('ETAPA 1'!G52:G63)</f>
        <v>0</v>
      </c>
      <c r="D18" s="332" t="s">
        <v>498</v>
      </c>
      <c r="E18" s="329">
        <f>'ETAPA 1'!L64</f>
        <v>0</v>
      </c>
      <c r="F18" s="321"/>
      <c r="G18" s="321"/>
    </row>
    <row r="19" spans="1:7" s="322" customFormat="1" ht="15.6" customHeight="1">
      <c r="A19" s="330" t="s">
        <v>461</v>
      </c>
      <c r="B19" s="326">
        <f>COUNTA('ETAPA 1'!C68:C79)</f>
        <v>0</v>
      </c>
      <c r="C19" s="331">
        <f>SUM('ETAPA 1'!G68:G79)</f>
        <v>0</v>
      </c>
      <c r="D19" s="332" t="s">
        <v>499</v>
      </c>
      <c r="E19" s="329">
        <f>'ETAPA 1'!L80</f>
        <v>0</v>
      </c>
      <c r="F19" s="321"/>
      <c r="G19" s="321"/>
    </row>
    <row r="20" spans="1:7" s="322" customFormat="1" ht="15.6" customHeight="1">
      <c r="A20" s="330" t="s">
        <v>468</v>
      </c>
      <c r="B20" s="326">
        <f>COUNTA('ETAPA 1'!C84:C95)</f>
        <v>0</v>
      </c>
      <c r="C20" s="331">
        <f>SUM('ETAPA 1'!G84:G95)</f>
        <v>0</v>
      </c>
      <c r="D20" s="332" t="s">
        <v>500</v>
      </c>
      <c r="E20" s="329">
        <f>'ETAPA 1'!L96</f>
        <v>0</v>
      </c>
      <c r="F20" s="321"/>
      <c r="G20" s="321"/>
    </row>
    <row r="21" spans="1:7" s="322" customFormat="1" ht="15.6" customHeight="1">
      <c r="A21" s="330" t="s">
        <v>469</v>
      </c>
      <c r="B21" s="326">
        <f>COUNTA('ETAPA 1'!C100:C111)</f>
        <v>0</v>
      </c>
      <c r="C21" s="331">
        <f>SUM('ETAPA 1'!G100:G111)</f>
        <v>0</v>
      </c>
      <c r="D21" s="332" t="s">
        <v>501</v>
      </c>
      <c r="E21" s="329">
        <f>'ETAPA 1'!L112</f>
        <v>0</v>
      </c>
      <c r="F21" s="321"/>
      <c r="G21" s="321"/>
    </row>
    <row r="22" spans="1:7" s="322" customFormat="1" ht="15.6" customHeight="1" thickBot="1">
      <c r="A22" s="333" t="s">
        <v>470</v>
      </c>
      <c r="B22" s="326">
        <f>COUNTA('ETAPA 1'!C116:C127)</f>
        <v>0</v>
      </c>
      <c r="C22" s="334">
        <f>SUM('ETAPA 1'!G116:G127)</f>
        <v>0</v>
      </c>
      <c r="D22" s="335" t="s">
        <v>502</v>
      </c>
      <c r="E22" s="329">
        <f>'ETAPA 1'!L128</f>
        <v>0</v>
      </c>
      <c r="F22" s="321"/>
      <c r="G22" s="321"/>
    </row>
    <row r="23" spans="1:7" s="322" customFormat="1" ht="14.4" thickBot="1">
      <c r="A23" s="336" t="s">
        <v>4</v>
      </c>
      <c r="B23" s="337"/>
      <c r="C23" s="337"/>
      <c r="D23" s="338"/>
      <c r="E23" s="339">
        <f>SUM(E15:E22)</f>
        <v>0</v>
      </c>
      <c r="F23" s="321"/>
      <c r="G23" s="321"/>
    </row>
    <row r="24" spans="1:7" s="342" customFormat="1" ht="14.4" thickBot="1">
      <c r="A24" s="317" t="s">
        <v>456</v>
      </c>
      <c r="B24" s="365" t="s">
        <v>517</v>
      </c>
      <c r="C24" s="365"/>
      <c r="D24" s="318"/>
      <c r="E24" s="320"/>
      <c r="F24" s="341"/>
      <c r="G24" s="341"/>
    </row>
    <row r="25" spans="1:7" s="342" customFormat="1">
      <c r="A25" s="343" t="s">
        <v>462</v>
      </c>
      <c r="B25" s="344"/>
      <c r="C25" s="344"/>
      <c r="D25" s="345" t="s">
        <v>504</v>
      </c>
      <c r="E25" s="329"/>
      <c r="F25" s="341"/>
      <c r="G25" s="341"/>
    </row>
    <row r="26" spans="1:7" s="342" customFormat="1">
      <c r="A26" s="346" t="s">
        <v>463</v>
      </c>
      <c r="B26" s="347"/>
      <c r="C26" s="347"/>
      <c r="D26" s="345" t="s">
        <v>504</v>
      </c>
      <c r="E26" s="348"/>
      <c r="F26" s="341"/>
      <c r="G26" s="341"/>
    </row>
    <row r="27" spans="1:7" s="342" customFormat="1">
      <c r="A27" s="346" t="s">
        <v>464</v>
      </c>
      <c r="B27" s="347"/>
      <c r="C27" s="347"/>
      <c r="D27" s="345" t="s">
        <v>504</v>
      </c>
      <c r="E27" s="348"/>
      <c r="F27" s="341"/>
      <c r="G27" s="341"/>
    </row>
    <row r="28" spans="1:7" s="342" customFormat="1">
      <c r="A28" s="346" t="s">
        <v>465</v>
      </c>
      <c r="B28" s="347"/>
      <c r="C28" s="347"/>
      <c r="D28" s="345" t="s">
        <v>504</v>
      </c>
      <c r="E28" s="348"/>
      <c r="F28" s="341"/>
      <c r="G28" s="341"/>
    </row>
    <row r="29" spans="1:7" s="342" customFormat="1">
      <c r="A29" s="346" t="s">
        <v>466</v>
      </c>
      <c r="B29" s="347"/>
      <c r="C29" s="347"/>
      <c r="D29" s="345" t="s">
        <v>504</v>
      </c>
      <c r="E29" s="348"/>
      <c r="F29" s="341"/>
      <c r="G29" s="341"/>
    </row>
    <row r="30" spans="1:7" s="342" customFormat="1" ht="14.4" thickBot="1">
      <c r="A30" s="349" t="s">
        <v>467</v>
      </c>
      <c r="B30" s="350"/>
      <c r="C30" s="350"/>
      <c r="D30" s="345" t="s">
        <v>504</v>
      </c>
      <c r="E30" s="351"/>
      <c r="F30" s="341"/>
      <c r="G30" s="341"/>
    </row>
    <row r="31" spans="1:7" s="342" customFormat="1" ht="14.4" thickBot="1">
      <c r="A31" s="336" t="s">
        <v>4</v>
      </c>
      <c r="B31" s="352"/>
      <c r="C31" s="337"/>
      <c r="D31" s="353"/>
      <c r="E31" s="339">
        <v>0</v>
      </c>
      <c r="F31" s="341"/>
      <c r="G31" s="341"/>
    </row>
    <row r="32" spans="1:7" s="342" customFormat="1" ht="14.4" thickBot="1">
      <c r="A32" s="317" t="s">
        <v>514</v>
      </c>
      <c r="B32" s="324" t="s">
        <v>510</v>
      </c>
      <c r="C32" s="354" t="s">
        <v>511</v>
      </c>
      <c r="D32" s="340"/>
      <c r="E32" s="318"/>
      <c r="F32" s="355"/>
    </row>
    <row r="33" spans="1:7" s="342" customFormat="1">
      <c r="A33" s="343" t="s">
        <v>450</v>
      </c>
      <c r="B33" s="327">
        <f>COUNTIF('ETAPA 3'!F6:F43,"Licitação")</f>
        <v>0</v>
      </c>
      <c r="C33" s="327">
        <f>COUNTIF('ETAPA 3'!F6:F43,"Compra Direta")</f>
        <v>0</v>
      </c>
      <c r="D33" s="356">
        <f>'ETAPA 3'!G44</f>
        <v>0</v>
      </c>
      <c r="E33" s="357" t="s">
        <v>505</v>
      </c>
      <c r="F33" s="329">
        <f>D33</f>
        <v>0</v>
      </c>
      <c r="G33" s="341"/>
    </row>
    <row r="34" spans="1:7" s="342" customFormat="1">
      <c r="A34" s="346" t="s">
        <v>451</v>
      </c>
      <c r="B34" s="327">
        <f>COUNTIF('ETAPA 3'!F49:F82,"Licitação")</f>
        <v>0</v>
      </c>
      <c r="C34" s="327">
        <f>COUNTIF('ETAPA 3'!F49:F82,"Compra Direta")</f>
        <v>0</v>
      </c>
      <c r="D34" s="356">
        <f>'ETAPA 3'!H83</f>
        <v>0</v>
      </c>
      <c r="E34" s="357" t="s">
        <v>505</v>
      </c>
      <c r="F34" s="348">
        <f>D34</f>
        <v>0</v>
      </c>
      <c r="G34" s="341"/>
    </row>
    <row r="35" spans="1:7" s="342" customFormat="1">
      <c r="A35" s="346" t="s">
        <v>449</v>
      </c>
      <c r="B35" s="327">
        <f>COUNTIF('ETAPA 3'!F88:F91,"Licitação")</f>
        <v>0</v>
      </c>
      <c r="C35" s="327">
        <f>COUNTIF('ETAPA 3'!F88:F91,"Compra Direta")</f>
        <v>0</v>
      </c>
      <c r="D35" s="356">
        <f>'ETAPA 3'!F92</f>
        <v>0</v>
      </c>
      <c r="E35" s="357" t="s">
        <v>505</v>
      </c>
      <c r="F35" s="348">
        <f>D35</f>
        <v>0</v>
      </c>
      <c r="G35" s="341"/>
    </row>
    <row r="36" spans="1:7" s="342" customFormat="1">
      <c r="A36" s="346" t="s">
        <v>399</v>
      </c>
      <c r="B36" s="327">
        <f>COUNTIF('ETAPA 3'!F97:F100,"Licitação")</f>
        <v>0</v>
      </c>
      <c r="C36" s="327">
        <f>COUNTIF('ETAPA 3'!F97:F100,"Compra Direta")</f>
        <v>0</v>
      </c>
      <c r="D36" s="356">
        <f>SUM('ETAPA 3'!C97:C100)</f>
        <v>0</v>
      </c>
      <c r="E36" s="357" t="s">
        <v>505</v>
      </c>
      <c r="F36" s="348">
        <f t="shared" ref="F36:F40" si="0">D36</f>
        <v>0</v>
      </c>
      <c r="G36" s="341"/>
    </row>
    <row r="37" spans="1:7" s="342" customFormat="1">
      <c r="A37" s="346" t="s">
        <v>448</v>
      </c>
      <c r="B37" s="327">
        <f>COUNTIF('ETAPA 3'!F106:F109,"Licitação")</f>
        <v>0</v>
      </c>
      <c r="C37" s="327">
        <f>COUNTIF('ETAPA 3'!F106:F109,"Compra Direta")</f>
        <v>0</v>
      </c>
      <c r="D37" s="356">
        <f>SUM('ETAPA 3'!D106:D109)</f>
        <v>0</v>
      </c>
      <c r="E37" s="357" t="s">
        <v>505</v>
      </c>
      <c r="F37" s="348">
        <f t="shared" si="0"/>
        <v>0</v>
      </c>
      <c r="G37" s="341"/>
    </row>
    <row r="38" spans="1:7" s="342" customFormat="1">
      <c r="A38" s="349" t="s">
        <v>454</v>
      </c>
      <c r="B38" s="327">
        <f>COUNTIF('ETAPA 3'!F102:F118,"Licitação")</f>
        <v>0</v>
      </c>
      <c r="C38" s="327">
        <f>COUNTIF('ETAPA 3'!F102:F118,"Compra Direta")</f>
        <v>0</v>
      </c>
      <c r="D38" s="356">
        <f>SUM('ETAPA 3'!D115:D118)</f>
        <v>0</v>
      </c>
      <c r="E38" s="357" t="s">
        <v>505</v>
      </c>
      <c r="F38" s="348">
        <f t="shared" si="0"/>
        <v>0</v>
      </c>
      <c r="G38" s="341"/>
    </row>
    <row r="39" spans="1:7" s="342" customFormat="1">
      <c r="A39" s="349" t="s">
        <v>512</v>
      </c>
      <c r="B39" s="327">
        <f>COUNTIF('ETAPA 3'!F124:F132,"Licitação")</f>
        <v>0</v>
      </c>
      <c r="C39" s="327">
        <f>COUNTIF('ETAPA 3'!F124:F132,"Compra Direta")</f>
        <v>0</v>
      </c>
      <c r="D39" s="356">
        <f>SUM('ETAPA 3'!G124:G142)</f>
        <v>0</v>
      </c>
      <c r="E39" s="357" t="s">
        <v>505</v>
      </c>
      <c r="F39" s="348">
        <f t="shared" si="0"/>
        <v>0</v>
      </c>
      <c r="G39" s="341"/>
    </row>
    <row r="40" spans="1:7" s="342" customFormat="1" ht="14.4" thickBot="1">
      <c r="A40" s="349" t="s">
        <v>513</v>
      </c>
      <c r="B40" s="327">
        <f>COUNTIF('ETAPA 3'!F148:F156,"Licitação")</f>
        <v>0</v>
      </c>
      <c r="C40" s="327">
        <f>COUNTIF('ETAPA 3'!F148:F156,"Compra Direta")</f>
        <v>0</v>
      </c>
      <c r="D40" s="356">
        <f>SUM('ETAPA 3'!F148:F156)</f>
        <v>0</v>
      </c>
      <c r="E40" s="357" t="s">
        <v>505</v>
      </c>
      <c r="F40" s="348">
        <f t="shared" si="0"/>
        <v>0</v>
      </c>
      <c r="G40" s="341"/>
    </row>
    <row r="41" spans="1:7" s="322" customFormat="1" ht="14.4" thickBot="1">
      <c r="A41" s="336" t="s">
        <v>4</v>
      </c>
      <c r="B41" s="337"/>
      <c r="C41" s="337"/>
      <c r="D41" s="337"/>
      <c r="E41" s="353"/>
      <c r="F41" s="339">
        <f>SUM(F33:F40)</f>
        <v>0</v>
      </c>
      <c r="G41" s="321"/>
    </row>
    <row r="42" spans="1:7" s="342" customFormat="1" ht="14.4" thickBot="1">
      <c r="A42" s="358" t="s">
        <v>5</v>
      </c>
      <c r="B42" s="359"/>
      <c r="C42" s="359"/>
      <c r="D42" s="359"/>
      <c r="E42" s="360"/>
      <c r="F42" s="339">
        <f>F41+E31+E23</f>
        <v>0</v>
      </c>
      <c r="G42" s="341"/>
    </row>
    <row r="43" spans="1:7" s="173" customFormat="1">
      <c r="E43" s="176"/>
    </row>
    <row r="44" spans="1:7" s="173" customFormat="1" ht="15" customHeight="1">
      <c r="A44" s="177"/>
      <c r="B44" s="177"/>
      <c r="C44" s="177"/>
      <c r="D44" s="177"/>
      <c r="E44" s="176"/>
    </row>
    <row r="45" spans="1:7" s="173" customFormat="1" hidden="1">
      <c r="A45" s="177"/>
      <c r="B45" s="177"/>
      <c r="C45" s="177"/>
      <c r="D45" s="177"/>
      <c r="E45" s="176"/>
    </row>
    <row r="46" spans="1:7" s="173" customFormat="1" hidden="1">
      <c r="A46" s="178"/>
      <c r="B46" s="178"/>
      <c r="C46" s="178"/>
      <c r="D46" s="178"/>
      <c r="E46" s="176"/>
    </row>
    <row r="47" spans="1:7" s="173" customFormat="1" hidden="1">
      <c r="A47" s="178"/>
      <c r="B47" s="178"/>
      <c r="C47" s="178"/>
      <c r="D47" s="178"/>
      <c r="E47" s="176"/>
    </row>
    <row r="48" spans="1:7" s="173" customFormat="1" ht="15" hidden="1" customHeight="1">
      <c r="A48" s="174"/>
      <c r="B48" s="174"/>
      <c r="C48" s="174"/>
      <c r="D48" s="174"/>
      <c r="E48" s="176"/>
    </row>
    <row r="49" spans="1:5" s="173" customFormat="1" hidden="1">
      <c r="A49" s="178"/>
      <c r="B49" s="178"/>
      <c r="C49" s="178"/>
      <c r="D49" s="178"/>
      <c r="E49" s="176"/>
    </row>
    <row r="50" spans="1:5" s="173" customFormat="1" ht="15" hidden="1" customHeight="1">
      <c r="A50" s="174"/>
      <c r="B50" s="174"/>
      <c r="C50" s="174"/>
      <c r="D50" s="174"/>
      <c r="E50" s="176"/>
    </row>
    <row r="51" spans="1:5" s="173" customFormat="1" ht="16.5" hidden="1" customHeight="1">
      <c r="A51" s="174"/>
      <c r="B51" s="174"/>
      <c r="C51" s="174"/>
      <c r="D51" s="174"/>
      <c r="E51" s="176"/>
    </row>
    <row r="52" spans="1:5" s="173" customFormat="1" hidden="1">
      <c r="E52" s="176"/>
    </row>
    <row r="53" spans="1:5" s="173" customFormat="1" ht="15" hidden="1" customHeight="1">
      <c r="A53" s="174"/>
      <c r="B53" s="174"/>
      <c r="C53" s="174"/>
      <c r="D53" s="174"/>
      <c r="E53" s="176"/>
    </row>
    <row r="54" spans="1:5" s="173" customFormat="1" hidden="1">
      <c r="A54" s="174"/>
      <c r="B54" s="174"/>
      <c r="C54" s="174"/>
      <c r="D54" s="174"/>
      <c r="E54" s="176"/>
    </row>
    <row r="55" spans="1:5" s="173" customFormat="1" hidden="1">
      <c r="E55" s="176"/>
    </row>
    <row r="56" spans="1:5" s="173" customFormat="1" hidden="1">
      <c r="A56" s="174"/>
      <c r="B56" s="174"/>
      <c r="C56" s="174"/>
      <c r="D56" s="174"/>
      <c r="E56" s="176"/>
    </row>
    <row r="57" spans="1:5" s="173" customFormat="1" hidden="1">
      <c r="E57" s="176"/>
    </row>
    <row r="58" spans="1:5" s="173" customFormat="1" hidden="1">
      <c r="E58" s="176"/>
    </row>
    <row r="59" spans="1:5" s="173" customFormat="1" hidden="1">
      <c r="E59" s="176"/>
    </row>
    <row r="60" spans="1:5" s="173" customFormat="1" hidden="1">
      <c r="E60" s="176"/>
    </row>
    <row r="61" spans="1:5" s="173" customFormat="1" hidden="1">
      <c r="E61" s="176"/>
    </row>
    <row r="62" spans="1:5" s="173" customFormat="1" hidden="1">
      <c r="E62" s="176"/>
    </row>
    <row r="63" spans="1:5" s="173" customFormat="1" hidden="1">
      <c r="E63" s="176"/>
    </row>
    <row r="64" spans="1:5" s="173" customFormat="1" hidden="1">
      <c r="E64" s="176"/>
    </row>
    <row r="65" spans="5:5" s="173" customFormat="1" hidden="1">
      <c r="E65" s="176"/>
    </row>
    <row r="66" spans="5:5" s="173" customFormat="1" hidden="1">
      <c r="E66" s="176"/>
    </row>
    <row r="67" spans="5:5" s="173" customFormat="1" hidden="1">
      <c r="E67" s="176"/>
    </row>
    <row r="68" spans="5:5" s="173" customFormat="1" hidden="1">
      <c r="E68" s="176"/>
    </row>
  </sheetData>
  <sheetProtection algorithmName="SHA-512" hashValue="YIsIxObLFZqyU6p8xfaJtm3c9EjYIJ9iWB5cNExeyCk7Wm5vxEs52zCztZCOACLXw17AnG2qXalCBYLJ7M8MFQ==" saltValue="XxVcIKZrXBk/VtA0teEPfA==" spinCount="100000" sheet="1" selectLockedCells="1"/>
  <mergeCells count="3">
    <mergeCell ref="A2:E3"/>
    <mergeCell ref="A5:E5"/>
    <mergeCell ref="B24:C24"/>
  </mergeCells>
  <phoneticPr fontId="13" type="noConversion"/>
  <pageMargins left="0.25" right="0.25" top="0.75" bottom="0.75" header="0.3" footer="0.3"/>
  <pageSetup paperSize="9" scale="66" orientation="portrait" cellComments="asDisplayed" r:id="rId1"/>
  <rowBreaks count="1" manualBreakCount="1">
    <brk id="23" max="16383" man="1"/>
  </rowBreaks>
  <ignoredErrors>
    <ignoredError sqref="B33 C33:C40 D33:D40 C15 C17:C18 E9:E11 B35:B40 C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C291-0011-4368-93FE-5648FF8019CB}">
  <sheetPr codeName="Planilha6"/>
  <dimension ref="A1:O41"/>
  <sheetViews>
    <sheetView topLeftCell="B1" zoomScale="60" zoomScaleNormal="60" workbookViewId="0">
      <selection activeCell="C2" sqref="C2:I2"/>
    </sheetView>
  </sheetViews>
  <sheetFormatPr defaultRowHeight="14.4"/>
  <cols>
    <col min="1" max="1" width="63.21875" bestFit="1" customWidth="1"/>
    <col min="2" max="2" width="12.5546875" bestFit="1" customWidth="1"/>
    <col min="3" max="3" width="71.21875" bestFit="1" customWidth="1"/>
    <col min="4" max="4" width="64.21875" bestFit="1" customWidth="1"/>
    <col min="5" max="5" width="67.77734375" bestFit="1" customWidth="1"/>
    <col min="6" max="6" width="8.21875" bestFit="1" customWidth="1"/>
    <col min="7" max="7" width="5.77734375" bestFit="1" customWidth="1"/>
    <col min="8" max="8" width="7.21875" bestFit="1" customWidth="1"/>
    <col min="9" max="9" width="12.5546875" bestFit="1" customWidth="1"/>
    <col min="10" max="10" width="22.21875" bestFit="1" customWidth="1"/>
    <col min="11" max="15" width="14.77734375" bestFit="1" customWidth="1"/>
  </cols>
  <sheetData>
    <row r="1" spans="1:15">
      <c r="A1" t="s">
        <v>43</v>
      </c>
      <c r="B1" t="s">
        <v>44</v>
      </c>
      <c r="C1" t="s">
        <v>8</v>
      </c>
      <c r="D1" t="s">
        <v>45</v>
      </c>
      <c r="E1" t="s">
        <v>46</v>
      </c>
      <c r="F1" t="s">
        <v>47</v>
      </c>
      <c r="G1" s="29" t="s">
        <v>48</v>
      </c>
      <c r="H1" t="s">
        <v>515</v>
      </c>
      <c r="I1" s="30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</row>
    <row r="2" spans="1:15">
      <c r="A2" t="s">
        <v>56</v>
      </c>
      <c r="B2" t="s">
        <v>57</v>
      </c>
      <c r="C2" t="s">
        <v>58</v>
      </c>
      <c r="D2" t="s">
        <v>59</v>
      </c>
      <c r="E2" t="s">
        <v>60</v>
      </c>
      <c r="F2" t="s">
        <v>61</v>
      </c>
      <c r="G2" s="29" t="s">
        <v>62</v>
      </c>
      <c r="H2">
        <v>3</v>
      </c>
      <c r="I2" s="30">
        <v>1500</v>
      </c>
      <c r="J2" t="s">
        <v>63</v>
      </c>
      <c r="K2" s="31">
        <f>tCategorias[[#This Row],[Valor R$]]*tCategorias[[#This Row],[Teto fator multiplicador]]</f>
        <v>4500</v>
      </c>
      <c r="L2" s="31">
        <f>tCategorias[[#This Row],[Valor R$]]*tCategorias[[#This Row],[Teto fator multiplicador]]*2</f>
        <v>9000</v>
      </c>
      <c r="M2" s="31">
        <f>tCategorias[[#This Row],[Valor R$]]*tCategorias[[#This Row],[Teto fator multiplicador]]*3</f>
        <v>13500</v>
      </c>
      <c r="N2" s="31">
        <f>tCategorias[[#This Row],[Valor R$]]*tCategorias[[#This Row],[Teto fator multiplicador]]*4</f>
        <v>18000</v>
      </c>
      <c r="O2" s="31">
        <f>(tCategorias[[#This Row],[Valor R$]]*0.8)*3+tCategorias[[#This Row],[Teto para 40h]]</f>
        <v>21600</v>
      </c>
    </row>
    <row r="3" spans="1:15">
      <c r="A3" t="s">
        <v>64</v>
      </c>
      <c r="B3" t="s">
        <v>65</v>
      </c>
      <c r="C3" t="s">
        <v>66</v>
      </c>
      <c r="D3" t="s">
        <v>59</v>
      </c>
      <c r="E3" t="s">
        <v>60</v>
      </c>
      <c r="F3" t="s">
        <v>61</v>
      </c>
      <c r="G3" s="29" t="s">
        <v>67</v>
      </c>
      <c r="H3">
        <v>3</v>
      </c>
      <c r="I3" s="30">
        <v>1400</v>
      </c>
      <c r="J3" t="s">
        <v>63</v>
      </c>
      <c r="K3" s="31">
        <f>tCategorias[[#This Row],[Valor R$]]*tCategorias[[#This Row],[Teto fator multiplicador]]</f>
        <v>4200</v>
      </c>
      <c r="L3" s="31">
        <f>tCategorias[[#This Row],[Valor R$]]*tCategorias[[#This Row],[Teto fator multiplicador]]*2</f>
        <v>8400</v>
      </c>
      <c r="M3" s="31">
        <f>tCategorias[[#This Row],[Valor R$]]*tCategorias[[#This Row],[Teto fator multiplicador]]*3</f>
        <v>12600</v>
      </c>
      <c r="N3" s="31">
        <f>tCategorias[[#This Row],[Valor R$]]*tCategorias[[#This Row],[Teto fator multiplicador]]*4</f>
        <v>16800</v>
      </c>
      <c r="O3" s="31">
        <f>(tCategorias[[#This Row],[Valor R$]]*0.8)*3+tCategorias[[#This Row],[Teto para 40h]]</f>
        <v>20160</v>
      </c>
    </row>
    <row r="4" spans="1:15">
      <c r="A4" t="s">
        <v>68</v>
      </c>
      <c r="B4" t="s">
        <v>69</v>
      </c>
      <c r="C4" t="s">
        <v>70</v>
      </c>
      <c r="D4" t="s">
        <v>59</v>
      </c>
      <c r="E4" t="s">
        <v>60</v>
      </c>
      <c r="F4" t="s">
        <v>61</v>
      </c>
      <c r="G4" s="29" t="s">
        <v>71</v>
      </c>
      <c r="H4">
        <v>3</v>
      </c>
      <c r="I4" s="30">
        <v>1300</v>
      </c>
      <c r="J4" t="s">
        <v>63</v>
      </c>
      <c r="K4" s="31">
        <f>tCategorias[[#This Row],[Valor R$]]*tCategorias[[#This Row],[Teto fator multiplicador]]</f>
        <v>3900</v>
      </c>
      <c r="L4" s="31">
        <f>tCategorias[[#This Row],[Valor R$]]*tCategorias[[#This Row],[Teto fator multiplicador]]*2</f>
        <v>7800</v>
      </c>
      <c r="M4" s="31">
        <f>tCategorias[[#This Row],[Valor R$]]*tCategorias[[#This Row],[Teto fator multiplicador]]*3</f>
        <v>11700</v>
      </c>
      <c r="N4" s="31">
        <f>tCategorias[[#This Row],[Valor R$]]*tCategorias[[#This Row],[Teto fator multiplicador]]*4</f>
        <v>15600</v>
      </c>
      <c r="O4" s="31">
        <f>(tCategorias[[#This Row],[Valor R$]]*0.8)*3+tCategorias[[#This Row],[Teto para 40h]]</f>
        <v>18720</v>
      </c>
    </row>
    <row r="5" spans="1:15">
      <c r="A5" t="s">
        <v>72</v>
      </c>
      <c r="B5" t="s">
        <v>73</v>
      </c>
      <c r="C5" t="s">
        <v>74</v>
      </c>
      <c r="D5" t="s">
        <v>59</v>
      </c>
      <c r="E5" t="s">
        <v>60</v>
      </c>
      <c r="F5" t="s">
        <v>61</v>
      </c>
      <c r="G5" s="29" t="s">
        <v>75</v>
      </c>
      <c r="H5">
        <v>3</v>
      </c>
      <c r="I5" s="30">
        <v>1200</v>
      </c>
      <c r="J5" t="s">
        <v>63</v>
      </c>
      <c r="K5" s="31">
        <f>tCategorias[[#This Row],[Valor R$]]*tCategorias[[#This Row],[Teto fator multiplicador]]</f>
        <v>3600</v>
      </c>
      <c r="L5" s="31">
        <f>tCategorias[[#This Row],[Valor R$]]*tCategorias[[#This Row],[Teto fator multiplicador]]*2</f>
        <v>7200</v>
      </c>
      <c r="M5" s="31">
        <f>tCategorias[[#This Row],[Valor R$]]*tCategorias[[#This Row],[Teto fator multiplicador]]*3</f>
        <v>10800</v>
      </c>
      <c r="N5" s="31">
        <f>tCategorias[[#This Row],[Valor R$]]*tCategorias[[#This Row],[Teto fator multiplicador]]*4</f>
        <v>14400</v>
      </c>
      <c r="O5" s="31">
        <f>(tCategorias[[#This Row],[Valor R$]]*0.8)*3+tCategorias[[#This Row],[Teto para 40h]]</f>
        <v>17280</v>
      </c>
    </row>
    <row r="6" spans="1:15">
      <c r="A6" t="s">
        <v>76</v>
      </c>
      <c r="B6" t="s">
        <v>77</v>
      </c>
      <c r="C6" t="s">
        <v>78</v>
      </c>
      <c r="D6" t="s">
        <v>59</v>
      </c>
      <c r="E6" t="s">
        <v>60</v>
      </c>
      <c r="F6" t="s">
        <v>61</v>
      </c>
      <c r="G6" s="29">
        <v>2</v>
      </c>
      <c r="H6">
        <v>3</v>
      </c>
      <c r="I6" s="30">
        <v>1100</v>
      </c>
      <c r="J6" t="s">
        <v>63</v>
      </c>
      <c r="K6" s="31">
        <f>tCategorias[[#This Row],[Valor R$]]*tCategorias[[#This Row],[Teto fator multiplicador]]</f>
        <v>3300</v>
      </c>
      <c r="L6" s="31">
        <f>tCategorias[[#This Row],[Valor R$]]*tCategorias[[#This Row],[Teto fator multiplicador]]*2</f>
        <v>6600</v>
      </c>
      <c r="M6" s="31">
        <f>tCategorias[[#This Row],[Valor R$]]*tCategorias[[#This Row],[Teto fator multiplicador]]*3</f>
        <v>9900</v>
      </c>
      <c r="N6" s="31">
        <f>tCategorias[[#This Row],[Valor R$]]*tCategorias[[#This Row],[Teto fator multiplicador]]*4</f>
        <v>13200</v>
      </c>
      <c r="O6" s="31">
        <f>(tCategorias[[#This Row],[Valor R$]]*0.8)*3+tCategorias[[#This Row],[Teto para 40h]]</f>
        <v>15840</v>
      </c>
    </row>
    <row r="7" spans="1:15">
      <c r="A7" t="s">
        <v>79</v>
      </c>
      <c r="B7" t="s">
        <v>80</v>
      </c>
      <c r="C7" t="s">
        <v>81</v>
      </c>
      <c r="D7" t="s">
        <v>59</v>
      </c>
      <c r="E7" t="s">
        <v>60</v>
      </c>
      <c r="F7" t="s">
        <v>61</v>
      </c>
      <c r="G7" s="29">
        <v>2</v>
      </c>
      <c r="H7">
        <v>3</v>
      </c>
      <c r="I7" s="30">
        <v>1100</v>
      </c>
      <c r="J7" t="s">
        <v>63</v>
      </c>
      <c r="K7" s="31">
        <f>tCategorias[[#This Row],[Valor R$]]*tCategorias[[#This Row],[Teto fator multiplicador]]</f>
        <v>3300</v>
      </c>
      <c r="L7" s="31">
        <f>tCategorias[[#This Row],[Valor R$]]*tCategorias[[#This Row],[Teto fator multiplicador]]*2</f>
        <v>6600</v>
      </c>
      <c r="M7" s="31">
        <f>tCategorias[[#This Row],[Valor R$]]*tCategorias[[#This Row],[Teto fator multiplicador]]*3</f>
        <v>9900</v>
      </c>
      <c r="N7" s="31">
        <f>tCategorias[[#This Row],[Valor R$]]*tCategorias[[#This Row],[Teto fator multiplicador]]*4</f>
        <v>13200</v>
      </c>
      <c r="O7" s="31">
        <f>(tCategorias[[#This Row],[Valor R$]]*0.8)*3+tCategorias[[#This Row],[Teto para 40h]]</f>
        <v>15840</v>
      </c>
    </row>
    <row r="8" spans="1:15">
      <c r="A8" t="s">
        <v>82</v>
      </c>
      <c r="B8" t="s">
        <v>83</v>
      </c>
      <c r="C8" t="s">
        <v>84</v>
      </c>
      <c r="D8" t="s">
        <v>85</v>
      </c>
      <c r="E8" t="s">
        <v>86</v>
      </c>
      <c r="F8" t="s">
        <v>87</v>
      </c>
      <c r="G8" s="29" t="s">
        <v>62</v>
      </c>
      <c r="H8">
        <v>3</v>
      </c>
      <c r="I8" s="30">
        <v>1500</v>
      </c>
      <c r="J8" t="s">
        <v>63</v>
      </c>
      <c r="K8" s="31">
        <f>tCategorias[[#This Row],[Valor R$]]*tCategorias[[#This Row],[Teto fator multiplicador]]</f>
        <v>4500</v>
      </c>
      <c r="L8" s="31">
        <f>tCategorias[[#This Row],[Valor R$]]*tCategorias[[#This Row],[Teto fator multiplicador]]*2</f>
        <v>9000</v>
      </c>
      <c r="M8" s="31">
        <f>tCategorias[[#This Row],[Valor R$]]*tCategorias[[#This Row],[Teto fator multiplicador]]*3</f>
        <v>13500</v>
      </c>
      <c r="N8" s="31">
        <f>tCategorias[[#This Row],[Valor R$]]*tCategorias[[#This Row],[Teto fator multiplicador]]*4</f>
        <v>18000</v>
      </c>
      <c r="O8" s="31">
        <f>(tCategorias[[#This Row],[Valor R$]]*0.8)*3+tCategorias[[#This Row],[Teto para 40h]]</f>
        <v>21600</v>
      </c>
    </row>
    <row r="9" spans="1:15">
      <c r="A9" t="s">
        <v>88</v>
      </c>
      <c r="B9" t="s">
        <v>89</v>
      </c>
      <c r="C9" t="s">
        <v>90</v>
      </c>
      <c r="D9" t="s">
        <v>85</v>
      </c>
      <c r="E9" t="s">
        <v>86</v>
      </c>
      <c r="F9" t="s">
        <v>87</v>
      </c>
      <c r="G9" s="29" t="s">
        <v>67</v>
      </c>
      <c r="H9">
        <v>3</v>
      </c>
      <c r="I9" s="30">
        <v>1400</v>
      </c>
      <c r="J9" t="s">
        <v>63</v>
      </c>
      <c r="K9" s="31">
        <f>tCategorias[[#This Row],[Valor R$]]*tCategorias[[#This Row],[Teto fator multiplicador]]</f>
        <v>4200</v>
      </c>
      <c r="L9" s="31">
        <f>tCategorias[[#This Row],[Valor R$]]*tCategorias[[#This Row],[Teto fator multiplicador]]*2</f>
        <v>8400</v>
      </c>
      <c r="M9" s="31">
        <f>tCategorias[[#This Row],[Valor R$]]*tCategorias[[#This Row],[Teto fator multiplicador]]*3</f>
        <v>12600</v>
      </c>
      <c r="N9" s="31">
        <f>tCategorias[[#This Row],[Valor R$]]*tCategorias[[#This Row],[Teto fator multiplicador]]*4</f>
        <v>16800</v>
      </c>
      <c r="O9" s="31">
        <f>(tCategorias[[#This Row],[Valor R$]]*0.8)*3+tCategorias[[#This Row],[Teto para 40h]]</f>
        <v>20160</v>
      </c>
    </row>
    <row r="10" spans="1:15">
      <c r="A10" t="s">
        <v>91</v>
      </c>
      <c r="B10" t="s">
        <v>92</v>
      </c>
      <c r="C10" t="s">
        <v>93</v>
      </c>
      <c r="D10" t="s">
        <v>85</v>
      </c>
      <c r="E10" t="s">
        <v>86</v>
      </c>
      <c r="F10" t="s">
        <v>87</v>
      </c>
      <c r="G10" s="29" t="s">
        <v>67</v>
      </c>
      <c r="H10">
        <v>3</v>
      </c>
      <c r="I10" s="30">
        <v>1400</v>
      </c>
      <c r="J10" t="s">
        <v>63</v>
      </c>
      <c r="K10" s="31">
        <f>tCategorias[[#This Row],[Valor R$]]*tCategorias[[#This Row],[Teto fator multiplicador]]</f>
        <v>4200</v>
      </c>
      <c r="L10" s="31">
        <f>tCategorias[[#This Row],[Valor R$]]*tCategorias[[#This Row],[Teto fator multiplicador]]*2</f>
        <v>8400</v>
      </c>
      <c r="M10" s="31">
        <f>tCategorias[[#This Row],[Valor R$]]*tCategorias[[#This Row],[Teto fator multiplicador]]*3</f>
        <v>12600</v>
      </c>
      <c r="N10" s="31">
        <f>tCategorias[[#This Row],[Valor R$]]*tCategorias[[#This Row],[Teto fator multiplicador]]*4</f>
        <v>16800</v>
      </c>
      <c r="O10" s="31">
        <f>(tCategorias[[#This Row],[Valor R$]]*0.8)*3+tCategorias[[#This Row],[Teto para 40h]]</f>
        <v>20160</v>
      </c>
    </row>
    <row r="11" spans="1:15">
      <c r="A11" t="s">
        <v>94</v>
      </c>
      <c r="B11" t="s">
        <v>95</v>
      </c>
      <c r="C11" t="s">
        <v>96</v>
      </c>
      <c r="D11" t="s">
        <v>85</v>
      </c>
      <c r="E11" t="s">
        <v>86</v>
      </c>
      <c r="F11" t="s">
        <v>87</v>
      </c>
      <c r="G11" s="29" t="s">
        <v>71</v>
      </c>
      <c r="H11">
        <v>3</v>
      </c>
      <c r="I11" s="30">
        <v>1300</v>
      </c>
      <c r="J11" t="s">
        <v>63</v>
      </c>
      <c r="K11" s="31">
        <f>tCategorias[[#This Row],[Valor R$]]*tCategorias[[#This Row],[Teto fator multiplicador]]</f>
        <v>3900</v>
      </c>
      <c r="L11" s="31">
        <f>tCategorias[[#This Row],[Valor R$]]*tCategorias[[#This Row],[Teto fator multiplicador]]*2</f>
        <v>7800</v>
      </c>
      <c r="M11" s="31">
        <f>tCategorias[[#This Row],[Valor R$]]*tCategorias[[#This Row],[Teto fator multiplicador]]*3</f>
        <v>11700</v>
      </c>
      <c r="N11" s="31">
        <f>tCategorias[[#This Row],[Valor R$]]*tCategorias[[#This Row],[Teto fator multiplicador]]*4</f>
        <v>15600</v>
      </c>
      <c r="O11" s="31">
        <f>(tCategorias[[#This Row],[Valor R$]]*0.8)*3+tCategorias[[#This Row],[Teto para 40h]]</f>
        <v>18720</v>
      </c>
    </row>
    <row r="12" spans="1:15">
      <c r="A12" t="s">
        <v>97</v>
      </c>
      <c r="B12" t="s">
        <v>98</v>
      </c>
      <c r="C12" t="s">
        <v>99</v>
      </c>
      <c r="D12" t="s">
        <v>85</v>
      </c>
      <c r="E12" t="s">
        <v>86</v>
      </c>
      <c r="F12" t="s">
        <v>87</v>
      </c>
      <c r="G12" s="29">
        <v>2</v>
      </c>
      <c r="H12">
        <v>3</v>
      </c>
      <c r="I12" s="30">
        <v>1300</v>
      </c>
      <c r="J12" t="s">
        <v>63</v>
      </c>
      <c r="K12" s="31">
        <f>tCategorias[[#This Row],[Valor R$]]*tCategorias[[#This Row],[Teto fator multiplicador]]</f>
        <v>3900</v>
      </c>
      <c r="L12" s="31">
        <f>tCategorias[[#This Row],[Valor R$]]*tCategorias[[#This Row],[Teto fator multiplicador]]*2</f>
        <v>7800</v>
      </c>
      <c r="M12" s="31">
        <f>tCategorias[[#This Row],[Valor R$]]*tCategorias[[#This Row],[Teto fator multiplicador]]*3</f>
        <v>11700</v>
      </c>
      <c r="N12" s="31">
        <f>tCategorias[[#This Row],[Valor R$]]*tCategorias[[#This Row],[Teto fator multiplicador]]*4</f>
        <v>15600</v>
      </c>
      <c r="O12" s="31">
        <f>(tCategorias[[#This Row],[Valor R$]]*0.8)*3+tCategorias[[#This Row],[Teto para 40h]]</f>
        <v>18720</v>
      </c>
    </row>
    <row r="13" spans="1:15">
      <c r="A13" t="s">
        <v>100</v>
      </c>
      <c r="B13" t="s">
        <v>101</v>
      </c>
      <c r="C13" t="s">
        <v>102</v>
      </c>
      <c r="D13" t="s">
        <v>85</v>
      </c>
      <c r="E13" t="s">
        <v>86</v>
      </c>
      <c r="F13" t="s">
        <v>87</v>
      </c>
      <c r="G13" s="29">
        <v>2</v>
      </c>
      <c r="H13">
        <v>3</v>
      </c>
      <c r="I13" s="30">
        <v>1300</v>
      </c>
      <c r="J13" t="s">
        <v>63</v>
      </c>
      <c r="K13" s="31">
        <f>tCategorias[[#This Row],[Valor R$]]*tCategorias[[#This Row],[Teto fator multiplicador]]</f>
        <v>3900</v>
      </c>
      <c r="L13" s="31">
        <f>tCategorias[[#This Row],[Valor R$]]*tCategorias[[#This Row],[Teto fator multiplicador]]*2</f>
        <v>7800</v>
      </c>
      <c r="M13" s="31">
        <f>tCategorias[[#This Row],[Valor R$]]*tCategorias[[#This Row],[Teto fator multiplicador]]*3</f>
        <v>11700</v>
      </c>
      <c r="N13" s="31">
        <f>tCategorias[[#This Row],[Valor R$]]*tCategorias[[#This Row],[Teto fator multiplicador]]*4</f>
        <v>15600</v>
      </c>
      <c r="O13" s="31">
        <f>(tCategorias[[#This Row],[Valor R$]]*0.8)*3+tCategorias[[#This Row],[Teto para 40h]]</f>
        <v>18720</v>
      </c>
    </row>
    <row r="14" spans="1:15">
      <c r="A14" t="s">
        <v>103</v>
      </c>
      <c r="B14" t="s">
        <v>104</v>
      </c>
      <c r="C14" t="s">
        <v>105</v>
      </c>
      <c r="D14" t="s">
        <v>85</v>
      </c>
      <c r="E14" t="s">
        <v>86</v>
      </c>
      <c r="F14" t="s">
        <v>87</v>
      </c>
      <c r="G14" s="29" t="s">
        <v>62</v>
      </c>
      <c r="H14">
        <v>8</v>
      </c>
      <c r="I14" s="30">
        <v>1500</v>
      </c>
      <c r="J14" t="s">
        <v>63</v>
      </c>
      <c r="K14" s="31">
        <f>tCategorias[[#This Row],[Valor R$]]*tCategorias[[#This Row],[Teto fator multiplicador]]</f>
        <v>12000</v>
      </c>
      <c r="L14" s="31">
        <f>tCategorias[[#This Row],[Valor R$]]*tCategorias[[#This Row],[Teto fator multiplicador]]*2</f>
        <v>24000</v>
      </c>
      <c r="M14" s="31">
        <f>tCategorias[[#This Row],[Valor R$]]*tCategorias[[#This Row],[Teto fator multiplicador]]*3</f>
        <v>36000</v>
      </c>
      <c r="N14" s="31">
        <f>tCategorias[[#This Row],[Valor R$]]*tCategorias[[#This Row],[Teto fator multiplicador]]*4</f>
        <v>48000</v>
      </c>
      <c r="O14" s="31">
        <f>(tCategorias[[#This Row],[Valor R$]]*0.8)*3+tCategorias[[#This Row],[Teto para 40h]]</f>
        <v>51600</v>
      </c>
    </row>
    <row r="15" spans="1:15">
      <c r="A15" t="s">
        <v>106</v>
      </c>
      <c r="B15" t="s">
        <v>107</v>
      </c>
      <c r="C15" t="s">
        <v>108</v>
      </c>
      <c r="D15" t="s">
        <v>85</v>
      </c>
      <c r="E15" t="s">
        <v>86</v>
      </c>
      <c r="F15" t="s">
        <v>87</v>
      </c>
      <c r="G15" s="29" t="s">
        <v>67</v>
      </c>
      <c r="H15">
        <v>7</v>
      </c>
      <c r="I15" s="30">
        <v>1400</v>
      </c>
      <c r="J15" t="s">
        <v>63</v>
      </c>
      <c r="K15" s="31">
        <f>tCategorias[[#This Row],[Valor R$]]*tCategorias[[#This Row],[Teto fator multiplicador]]</f>
        <v>9800</v>
      </c>
      <c r="L15" s="31">
        <f>tCategorias[[#This Row],[Valor R$]]*tCategorias[[#This Row],[Teto fator multiplicador]]*2</f>
        <v>19600</v>
      </c>
      <c r="M15" s="31">
        <f>tCategorias[[#This Row],[Valor R$]]*tCategorias[[#This Row],[Teto fator multiplicador]]*3</f>
        <v>29400</v>
      </c>
      <c r="N15" s="31">
        <f>tCategorias[[#This Row],[Valor R$]]*tCategorias[[#This Row],[Teto fator multiplicador]]*4</f>
        <v>39200</v>
      </c>
      <c r="O15" s="31">
        <f>(tCategorias[[#This Row],[Valor R$]]*0.8)*3+tCategorias[[#This Row],[Teto para 40h]]</f>
        <v>42560</v>
      </c>
    </row>
    <row r="16" spans="1:15">
      <c r="A16" t="s">
        <v>109</v>
      </c>
      <c r="B16" t="s">
        <v>110</v>
      </c>
      <c r="C16" t="s">
        <v>111</v>
      </c>
      <c r="D16" t="s">
        <v>85</v>
      </c>
      <c r="E16" t="s">
        <v>86</v>
      </c>
      <c r="F16" t="s">
        <v>87</v>
      </c>
      <c r="G16" s="29" t="s">
        <v>71</v>
      </c>
      <c r="H16">
        <v>6</v>
      </c>
      <c r="I16" s="30">
        <v>1300</v>
      </c>
      <c r="J16" t="s">
        <v>63</v>
      </c>
      <c r="K16" s="31">
        <f>tCategorias[[#This Row],[Valor R$]]*tCategorias[[#This Row],[Teto fator multiplicador]]</f>
        <v>7800</v>
      </c>
      <c r="L16" s="31">
        <f>tCategorias[[#This Row],[Valor R$]]*tCategorias[[#This Row],[Teto fator multiplicador]]*2</f>
        <v>15600</v>
      </c>
      <c r="M16" s="31">
        <f>tCategorias[[#This Row],[Valor R$]]*tCategorias[[#This Row],[Teto fator multiplicador]]*3</f>
        <v>23400</v>
      </c>
      <c r="N16" s="31">
        <f>tCategorias[[#This Row],[Valor R$]]*tCategorias[[#This Row],[Teto fator multiplicador]]*4</f>
        <v>31200</v>
      </c>
      <c r="O16" s="31">
        <f>(tCategorias[[#This Row],[Valor R$]]*0.8)*3+tCategorias[[#This Row],[Teto para 40h]]</f>
        <v>34320</v>
      </c>
    </row>
    <row r="17" spans="1:15">
      <c r="A17" t="s">
        <v>112</v>
      </c>
      <c r="B17" t="s">
        <v>113</v>
      </c>
      <c r="C17" t="s">
        <v>114</v>
      </c>
      <c r="D17" t="s">
        <v>85</v>
      </c>
      <c r="E17" t="s">
        <v>86</v>
      </c>
      <c r="F17" t="s">
        <v>87</v>
      </c>
      <c r="G17" s="29" t="s">
        <v>75</v>
      </c>
      <c r="H17">
        <v>5</v>
      </c>
      <c r="I17" s="30">
        <v>1200</v>
      </c>
      <c r="J17" t="s">
        <v>63</v>
      </c>
      <c r="K17" s="31">
        <f>tCategorias[[#This Row],[Valor R$]]*tCategorias[[#This Row],[Teto fator multiplicador]]</f>
        <v>6000</v>
      </c>
      <c r="L17" s="31">
        <f>tCategorias[[#This Row],[Valor R$]]*tCategorias[[#This Row],[Teto fator multiplicador]]*2</f>
        <v>12000</v>
      </c>
      <c r="M17" s="31">
        <f>tCategorias[[#This Row],[Valor R$]]*tCategorias[[#This Row],[Teto fator multiplicador]]*3</f>
        <v>18000</v>
      </c>
      <c r="N17" s="31">
        <f>tCategorias[[#This Row],[Valor R$]]*tCategorias[[#This Row],[Teto fator multiplicador]]*4</f>
        <v>24000</v>
      </c>
      <c r="O17" s="31">
        <f>(tCategorias[[#This Row],[Valor R$]]*0.8)*3+tCategorias[[#This Row],[Teto para 40h]]</f>
        <v>26880</v>
      </c>
    </row>
    <row r="18" spans="1:15">
      <c r="A18" t="s">
        <v>115</v>
      </c>
      <c r="B18" t="s">
        <v>116</v>
      </c>
      <c r="C18" t="s">
        <v>22</v>
      </c>
      <c r="D18" t="s">
        <v>85</v>
      </c>
      <c r="E18" t="s">
        <v>86</v>
      </c>
      <c r="F18" t="s">
        <v>87</v>
      </c>
      <c r="G18" s="29" t="s">
        <v>62</v>
      </c>
      <c r="H18">
        <v>8</v>
      </c>
      <c r="I18" s="30">
        <v>1500</v>
      </c>
      <c r="J18" t="s">
        <v>63</v>
      </c>
      <c r="K18" s="31">
        <f>tCategorias[[#This Row],[Valor R$]]*tCategorias[[#This Row],[Teto fator multiplicador]]</f>
        <v>12000</v>
      </c>
      <c r="L18" s="31">
        <f>tCategorias[[#This Row],[Valor R$]]*tCategorias[[#This Row],[Teto fator multiplicador]]*2</f>
        <v>24000</v>
      </c>
      <c r="M18" s="31">
        <f>tCategorias[[#This Row],[Valor R$]]*tCategorias[[#This Row],[Teto fator multiplicador]]*3</f>
        <v>36000</v>
      </c>
      <c r="N18" s="31">
        <f>tCategorias[[#This Row],[Valor R$]]*tCategorias[[#This Row],[Teto fator multiplicador]]*4</f>
        <v>48000</v>
      </c>
      <c r="O18" s="31">
        <f>(tCategorias[[#This Row],[Valor R$]]*0.8)*3+tCategorias[[#This Row],[Teto para 40h]]</f>
        <v>51600</v>
      </c>
    </row>
    <row r="19" spans="1:15">
      <c r="A19" t="s">
        <v>117</v>
      </c>
      <c r="B19" t="s">
        <v>118</v>
      </c>
      <c r="C19" t="s">
        <v>119</v>
      </c>
      <c r="D19" t="s">
        <v>85</v>
      </c>
      <c r="E19" t="s">
        <v>86</v>
      </c>
      <c r="F19" t="s">
        <v>87</v>
      </c>
      <c r="G19" s="29" t="s">
        <v>67</v>
      </c>
      <c r="H19">
        <v>7</v>
      </c>
      <c r="I19" s="30">
        <v>1400</v>
      </c>
      <c r="J19" t="s">
        <v>63</v>
      </c>
      <c r="K19" s="31">
        <f>tCategorias[[#This Row],[Valor R$]]*tCategorias[[#This Row],[Teto fator multiplicador]]</f>
        <v>9800</v>
      </c>
      <c r="L19" s="31">
        <f>tCategorias[[#This Row],[Valor R$]]*tCategorias[[#This Row],[Teto fator multiplicador]]*2</f>
        <v>19600</v>
      </c>
      <c r="M19" s="31">
        <f>tCategorias[[#This Row],[Valor R$]]*tCategorias[[#This Row],[Teto fator multiplicador]]*3</f>
        <v>29400</v>
      </c>
      <c r="N19" s="31">
        <f>tCategorias[[#This Row],[Valor R$]]*tCategorias[[#This Row],[Teto fator multiplicador]]*4</f>
        <v>39200</v>
      </c>
      <c r="O19" s="31">
        <f>(tCategorias[[#This Row],[Valor R$]]*0.8)*3+tCategorias[[#This Row],[Teto para 40h]]</f>
        <v>42560</v>
      </c>
    </row>
    <row r="20" spans="1:15">
      <c r="A20" t="s">
        <v>120</v>
      </c>
      <c r="B20" t="s">
        <v>121</v>
      </c>
      <c r="C20" t="s">
        <v>122</v>
      </c>
      <c r="D20" t="s">
        <v>85</v>
      </c>
      <c r="E20" t="s">
        <v>86</v>
      </c>
      <c r="F20" t="s">
        <v>87</v>
      </c>
      <c r="G20" s="29" t="s">
        <v>71</v>
      </c>
      <c r="H20">
        <v>6</v>
      </c>
      <c r="I20" s="30">
        <v>1300</v>
      </c>
      <c r="J20" t="s">
        <v>63</v>
      </c>
      <c r="K20" s="31">
        <f>tCategorias[[#This Row],[Valor R$]]*tCategorias[[#This Row],[Teto fator multiplicador]]</f>
        <v>7800</v>
      </c>
      <c r="L20" s="31">
        <f>tCategorias[[#This Row],[Valor R$]]*tCategorias[[#This Row],[Teto fator multiplicador]]*2</f>
        <v>15600</v>
      </c>
      <c r="M20" s="31">
        <f>tCategorias[[#This Row],[Valor R$]]*tCategorias[[#This Row],[Teto fator multiplicador]]*3</f>
        <v>23400</v>
      </c>
      <c r="N20" s="31">
        <f>tCategorias[[#This Row],[Valor R$]]*tCategorias[[#This Row],[Teto fator multiplicador]]*4</f>
        <v>31200</v>
      </c>
      <c r="O20" s="31">
        <f>(tCategorias[[#This Row],[Valor R$]]*0.8)*3+tCategorias[[#This Row],[Teto para 40h]]</f>
        <v>34320</v>
      </c>
    </row>
    <row r="21" spans="1:15">
      <c r="A21" t="s">
        <v>123</v>
      </c>
      <c r="B21" t="s">
        <v>124</v>
      </c>
      <c r="C21" t="s">
        <v>125</v>
      </c>
      <c r="D21" t="s">
        <v>85</v>
      </c>
      <c r="E21" t="s">
        <v>86</v>
      </c>
      <c r="F21" t="s">
        <v>87</v>
      </c>
      <c r="G21" s="29" t="s">
        <v>75</v>
      </c>
      <c r="H21">
        <v>5</v>
      </c>
      <c r="I21" s="30">
        <v>1200</v>
      </c>
      <c r="J21" t="s">
        <v>63</v>
      </c>
      <c r="K21" s="31">
        <f>tCategorias[[#This Row],[Valor R$]]*tCategorias[[#This Row],[Teto fator multiplicador]]</f>
        <v>6000</v>
      </c>
      <c r="L21" s="31">
        <f>tCategorias[[#This Row],[Valor R$]]*tCategorias[[#This Row],[Teto fator multiplicador]]*2</f>
        <v>12000</v>
      </c>
      <c r="M21" s="31">
        <f>tCategorias[[#This Row],[Valor R$]]*tCategorias[[#This Row],[Teto fator multiplicador]]*3</f>
        <v>18000</v>
      </c>
      <c r="N21" s="31">
        <f>tCategorias[[#This Row],[Valor R$]]*tCategorias[[#This Row],[Teto fator multiplicador]]*4</f>
        <v>24000</v>
      </c>
      <c r="O21" s="31">
        <f>(tCategorias[[#This Row],[Valor R$]]*0.8)*3+tCategorias[[#This Row],[Teto para 40h]]</f>
        <v>26880</v>
      </c>
    </row>
    <row r="22" spans="1:15">
      <c r="A22" t="s">
        <v>126</v>
      </c>
      <c r="B22" t="s">
        <v>127</v>
      </c>
      <c r="C22" t="s">
        <v>17</v>
      </c>
      <c r="D22" t="s">
        <v>85</v>
      </c>
      <c r="E22" t="s">
        <v>86</v>
      </c>
      <c r="F22" t="s">
        <v>87</v>
      </c>
      <c r="G22" s="29" t="s">
        <v>62</v>
      </c>
      <c r="H22">
        <v>8</v>
      </c>
      <c r="I22" s="30">
        <v>1500</v>
      </c>
      <c r="J22" t="s">
        <v>63</v>
      </c>
      <c r="K22" s="31">
        <f>tCategorias[[#This Row],[Valor R$]]*tCategorias[[#This Row],[Teto fator multiplicador]]</f>
        <v>12000</v>
      </c>
      <c r="L22" s="31">
        <f>tCategorias[[#This Row],[Valor R$]]*tCategorias[[#This Row],[Teto fator multiplicador]]*2</f>
        <v>24000</v>
      </c>
      <c r="M22" s="31">
        <f>tCategorias[[#This Row],[Valor R$]]*tCategorias[[#This Row],[Teto fator multiplicador]]*3</f>
        <v>36000</v>
      </c>
      <c r="N22" s="31">
        <f>tCategorias[[#This Row],[Valor R$]]*tCategorias[[#This Row],[Teto fator multiplicador]]*4</f>
        <v>48000</v>
      </c>
      <c r="O22" s="31">
        <f>(tCategorias[[#This Row],[Valor R$]]*0.8)*3+tCategorias[[#This Row],[Teto para 40h]]</f>
        <v>51600</v>
      </c>
    </row>
    <row r="23" spans="1:15">
      <c r="A23" t="s">
        <v>128</v>
      </c>
      <c r="B23" t="s">
        <v>129</v>
      </c>
      <c r="C23" t="s">
        <v>20</v>
      </c>
      <c r="D23" t="s">
        <v>85</v>
      </c>
      <c r="E23" t="s">
        <v>86</v>
      </c>
      <c r="F23" t="s">
        <v>87</v>
      </c>
      <c r="G23" s="29" t="s">
        <v>67</v>
      </c>
      <c r="H23">
        <v>7</v>
      </c>
      <c r="I23" s="30">
        <v>1400</v>
      </c>
      <c r="J23" t="s">
        <v>63</v>
      </c>
      <c r="K23" s="31">
        <f>tCategorias[[#This Row],[Valor R$]]*tCategorias[[#This Row],[Teto fator multiplicador]]</f>
        <v>9800</v>
      </c>
      <c r="L23" s="31">
        <f>tCategorias[[#This Row],[Valor R$]]*tCategorias[[#This Row],[Teto fator multiplicador]]*2</f>
        <v>19600</v>
      </c>
      <c r="M23" s="31">
        <f>tCategorias[[#This Row],[Valor R$]]*tCategorias[[#This Row],[Teto fator multiplicador]]*3</f>
        <v>29400</v>
      </c>
      <c r="N23" s="31">
        <f>tCategorias[[#This Row],[Valor R$]]*tCategorias[[#This Row],[Teto fator multiplicador]]*4</f>
        <v>39200</v>
      </c>
      <c r="O23" s="31">
        <f>(tCategorias[[#This Row],[Valor R$]]*0.8)*3+tCategorias[[#This Row],[Teto para 40h]]</f>
        <v>42560</v>
      </c>
    </row>
    <row r="24" spans="1:15">
      <c r="A24" t="s">
        <v>130</v>
      </c>
      <c r="B24" t="s">
        <v>131</v>
      </c>
      <c r="C24" t="s">
        <v>16</v>
      </c>
      <c r="D24" t="s">
        <v>85</v>
      </c>
      <c r="E24" t="s">
        <v>86</v>
      </c>
      <c r="F24" t="s">
        <v>87</v>
      </c>
      <c r="G24" s="29" t="s">
        <v>71</v>
      </c>
      <c r="H24">
        <v>5</v>
      </c>
      <c r="I24" s="30">
        <v>1300</v>
      </c>
      <c r="J24" t="s">
        <v>63</v>
      </c>
      <c r="K24" s="31">
        <f>tCategorias[[#This Row],[Valor R$]]*tCategorias[[#This Row],[Teto fator multiplicador]]</f>
        <v>6500</v>
      </c>
      <c r="L24" s="31">
        <f>tCategorias[[#This Row],[Valor R$]]*tCategorias[[#This Row],[Teto fator multiplicador]]*2</f>
        <v>13000</v>
      </c>
      <c r="M24" s="31">
        <f>tCategorias[[#This Row],[Valor R$]]*tCategorias[[#This Row],[Teto fator multiplicador]]*3</f>
        <v>19500</v>
      </c>
      <c r="N24" s="31">
        <f>tCategorias[[#This Row],[Valor R$]]*tCategorias[[#This Row],[Teto fator multiplicador]]*4</f>
        <v>26000</v>
      </c>
      <c r="O24" s="31">
        <f>(tCategorias[[#This Row],[Valor R$]]*0.8)*3+tCategorias[[#This Row],[Teto para 40h]]</f>
        <v>29120</v>
      </c>
    </row>
    <row r="25" spans="1:15">
      <c r="A25" t="s">
        <v>132</v>
      </c>
      <c r="B25" t="s">
        <v>133</v>
      </c>
      <c r="C25" t="s">
        <v>23</v>
      </c>
      <c r="D25" t="s">
        <v>85</v>
      </c>
      <c r="E25" t="s">
        <v>86</v>
      </c>
      <c r="F25" t="s">
        <v>87</v>
      </c>
      <c r="G25" s="29" t="s">
        <v>75</v>
      </c>
      <c r="H25">
        <v>4</v>
      </c>
      <c r="I25" s="30">
        <v>1200</v>
      </c>
      <c r="J25" t="s">
        <v>63</v>
      </c>
      <c r="K25" s="31">
        <f>tCategorias[[#This Row],[Valor R$]]*tCategorias[[#This Row],[Teto fator multiplicador]]</f>
        <v>4800</v>
      </c>
      <c r="L25" s="31">
        <f>tCategorias[[#This Row],[Valor R$]]*tCategorias[[#This Row],[Teto fator multiplicador]]*2</f>
        <v>9600</v>
      </c>
      <c r="M25" s="31">
        <f>tCategorias[[#This Row],[Valor R$]]*tCategorias[[#This Row],[Teto fator multiplicador]]*3</f>
        <v>14400</v>
      </c>
      <c r="N25" s="31">
        <f>tCategorias[[#This Row],[Valor R$]]*tCategorias[[#This Row],[Teto fator multiplicador]]*4</f>
        <v>19200</v>
      </c>
      <c r="O25" s="31">
        <f>(tCategorias[[#This Row],[Valor R$]]*0.8)*3+tCategorias[[#This Row],[Teto para 40h]]</f>
        <v>22080</v>
      </c>
    </row>
    <row r="26" spans="1:15">
      <c r="A26" t="s">
        <v>134</v>
      </c>
      <c r="B26" t="s">
        <v>135</v>
      </c>
      <c r="C26" t="s">
        <v>18</v>
      </c>
      <c r="D26" t="s">
        <v>85</v>
      </c>
      <c r="E26" t="s">
        <v>86</v>
      </c>
      <c r="F26" t="s">
        <v>87</v>
      </c>
      <c r="G26" s="29">
        <v>2</v>
      </c>
      <c r="H26">
        <v>3</v>
      </c>
      <c r="I26" s="30">
        <v>1300</v>
      </c>
      <c r="J26" t="s">
        <v>63</v>
      </c>
      <c r="K26" s="31">
        <f>tCategorias[[#This Row],[Valor R$]]*tCategorias[[#This Row],[Teto fator multiplicador]]</f>
        <v>3900</v>
      </c>
      <c r="L26" s="31">
        <f>tCategorias[[#This Row],[Valor R$]]*tCategorias[[#This Row],[Teto fator multiplicador]]*2</f>
        <v>7800</v>
      </c>
      <c r="M26" s="31">
        <f>tCategorias[[#This Row],[Valor R$]]*tCategorias[[#This Row],[Teto fator multiplicador]]*3</f>
        <v>11700</v>
      </c>
      <c r="N26" s="31">
        <f>tCategorias[[#This Row],[Valor R$]]*tCategorias[[#This Row],[Teto fator multiplicador]]*4</f>
        <v>15600</v>
      </c>
      <c r="O26" s="31">
        <f>(tCategorias[[#This Row],[Valor R$]]*0.8)*3+tCategorias[[#This Row],[Teto para 40h]]</f>
        <v>18720</v>
      </c>
    </row>
    <row r="27" spans="1:15">
      <c r="A27" t="s">
        <v>136</v>
      </c>
      <c r="B27" t="s">
        <v>137</v>
      </c>
      <c r="C27" t="s">
        <v>19</v>
      </c>
      <c r="D27" t="s">
        <v>85</v>
      </c>
      <c r="E27" t="s">
        <v>86</v>
      </c>
      <c r="F27" t="s">
        <v>87</v>
      </c>
      <c r="G27" s="29">
        <v>2</v>
      </c>
      <c r="H27">
        <v>2</v>
      </c>
      <c r="I27" s="30">
        <v>1300</v>
      </c>
      <c r="J27" t="s">
        <v>63</v>
      </c>
      <c r="K27" s="31">
        <f>tCategorias[[#This Row],[Valor R$]]*tCategorias[[#This Row],[Teto fator multiplicador]]</f>
        <v>2600</v>
      </c>
      <c r="L27" s="31">
        <f>tCategorias[[#This Row],[Valor R$]]*tCategorias[[#This Row],[Teto fator multiplicador]]*2</f>
        <v>5200</v>
      </c>
      <c r="M27" s="31">
        <f>tCategorias[[#This Row],[Valor R$]]*tCategorias[[#This Row],[Teto fator multiplicador]]*3</f>
        <v>7800</v>
      </c>
      <c r="N27" s="31">
        <f>tCategorias[[#This Row],[Valor R$]]*tCategorias[[#This Row],[Teto fator multiplicador]]*4</f>
        <v>10400</v>
      </c>
      <c r="O27" s="31">
        <f>(tCategorias[[#This Row],[Valor R$]]*0.8)*3+tCategorias[[#This Row],[Teto para 40h]]</f>
        <v>13520</v>
      </c>
    </row>
    <row r="28" spans="1:15">
      <c r="A28" t="s">
        <v>138</v>
      </c>
      <c r="B28" t="s">
        <v>139</v>
      </c>
      <c r="C28" t="s">
        <v>140</v>
      </c>
      <c r="D28" t="s">
        <v>141</v>
      </c>
      <c r="E28" t="s">
        <v>142</v>
      </c>
      <c r="F28" t="s">
        <v>143</v>
      </c>
      <c r="G28" s="29" t="s">
        <v>143</v>
      </c>
      <c r="H28">
        <v>3</v>
      </c>
      <c r="I28" s="30">
        <v>3100</v>
      </c>
      <c r="J28" t="s">
        <v>63</v>
      </c>
      <c r="K28" s="31">
        <f>tCategorias[[#This Row],[Valor R$]]*tCategorias[[#This Row],[Teto fator multiplicador]]</f>
        <v>9300</v>
      </c>
      <c r="L28" s="31">
        <f>tCategorias[[#This Row],[Valor R$]]*tCategorias[[#This Row],[Teto fator multiplicador]]*2</f>
        <v>18600</v>
      </c>
      <c r="M28" s="31">
        <f>tCategorias[[#This Row],[Valor R$]]*tCategorias[[#This Row],[Teto fator multiplicador]]*3</f>
        <v>27900</v>
      </c>
      <c r="N28" s="31">
        <f>tCategorias[[#This Row],[Valor R$]]*tCategorias[[#This Row],[Teto fator multiplicador]]*4</f>
        <v>37200</v>
      </c>
      <c r="O28" s="31">
        <f>(tCategorias[[#This Row],[Valor R$]]*0.8)*3+tCategorias[[#This Row],[Teto para 40h]]</f>
        <v>44640</v>
      </c>
    </row>
    <row r="29" spans="1:15">
      <c r="A29" t="s">
        <v>144</v>
      </c>
      <c r="B29" t="s">
        <v>145</v>
      </c>
      <c r="C29" t="s">
        <v>146</v>
      </c>
      <c r="D29" t="s">
        <v>147</v>
      </c>
      <c r="E29" t="s">
        <v>148</v>
      </c>
      <c r="F29" t="s">
        <v>149</v>
      </c>
      <c r="G29" s="29" t="s">
        <v>149</v>
      </c>
      <c r="H29">
        <v>3</v>
      </c>
      <c r="I29" s="30">
        <v>2100</v>
      </c>
      <c r="J29" t="s">
        <v>63</v>
      </c>
      <c r="K29" s="31">
        <f>tCategorias[[#This Row],[Valor R$]]*tCategorias[[#This Row],[Teto fator multiplicador]]</f>
        <v>6300</v>
      </c>
      <c r="L29" s="31">
        <f>tCategorias[[#This Row],[Valor R$]]*tCategorias[[#This Row],[Teto fator multiplicador]]*2</f>
        <v>12600</v>
      </c>
      <c r="M29" s="31">
        <f>tCategorias[[#This Row],[Valor R$]]*tCategorias[[#This Row],[Teto fator multiplicador]]*3</f>
        <v>18900</v>
      </c>
      <c r="N29" s="31">
        <f>tCategorias[[#This Row],[Valor R$]]*tCategorias[[#This Row],[Teto fator multiplicador]]*4</f>
        <v>25200</v>
      </c>
      <c r="O29" s="31">
        <f>(tCategorias[[#This Row],[Valor R$]]*0.8)*3+tCategorias[[#This Row],[Teto para 40h]]</f>
        <v>30240</v>
      </c>
    </row>
    <row r="30" spans="1:15">
      <c r="A30" t="s">
        <v>150</v>
      </c>
      <c r="B30" t="s">
        <v>151</v>
      </c>
      <c r="C30" t="s">
        <v>152</v>
      </c>
      <c r="D30" t="s">
        <v>147</v>
      </c>
      <c r="E30" t="s">
        <v>148</v>
      </c>
      <c r="F30" t="s">
        <v>149</v>
      </c>
      <c r="G30" s="29" t="s">
        <v>149</v>
      </c>
      <c r="H30">
        <v>2</v>
      </c>
      <c r="I30" s="30">
        <v>2100</v>
      </c>
      <c r="J30" t="s">
        <v>63</v>
      </c>
      <c r="K30" s="31">
        <f>tCategorias[[#This Row],[Valor R$]]*tCategorias[[#This Row],[Teto fator multiplicador]]</f>
        <v>4200</v>
      </c>
      <c r="L30" s="31">
        <f>tCategorias[[#This Row],[Valor R$]]*tCategorias[[#This Row],[Teto fator multiplicador]]*2</f>
        <v>8400</v>
      </c>
      <c r="M30" s="31">
        <f>tCategorias[[#This Row],[Valor R$]]*tCategorias[[#This Row],[Teto fator multiplicador]]*3</f>
        <v>12600</v>
      </c>
      <c r="N30" s="31">
        <f>tCategorias[[#This Row],[Valor R$]]*tCategorias[[#This Row],[Teto fator multiplicador]]*4</f>
        <v>16800</v>
      </c>
      <c r="O30" s="31">
        <f>(tCategorias[[#This Row],[Valor R$]]*0.8)*3+tCategorias[[#This Row],[Teto para 40h]]</f>
        <v>21840</v>
      </c>
    </row>
    <row r="31" spans="1:15">
      <c r="A31" t="s">
        <v>153</v>
      </c>
      <c r="B31" t="s">
        <v>154</v>
      </c>
      <c r="C31" t="s">
        <v>155</v>
      </c>
      <c r="D31" t="s">
        <v>156</v>
      </c>
      <c r="E31" t="s">
        <v>157</v>
      </c>
      <c r="F31" t="s">
        <v>158</v>
      </c>
      <c r="G31" s="29" t="s">
        <v>158</v>
      </c>
      <c r="H31">
        <v>3</v>
      </c>
      <c r="I31" s="30">
        <v>700</v>
      </c>
      <c r="J31" t="s">
        <v>63</v>
      </c>
      <c r="K31" s="31">
        <f>tCategorias[[#This Row],[Valor R$]]*tCategorias[[#This Row],[Teto fator multiplicador]]</f>
        <v>2100</v>
      </c>
      <c r="L31" s="31">
        <f>tCategorias[[#This Row],[Valor R$]]*tCategorias[[#This Row],[Teto fator multiplicador]]*2</f>
        <v>4200</v>
      </c>
      <c r="M31" s="31">
        <f>tCategorias[[#This Row],[Valor R$]]*tCategorias[[#This Row],[Teto fator multiplicador]]*3</f>
        <v>6300</v>
      </c>
      <c r="N31" s="31">
        <f>tCategorias[[#This Row],[Valor R$]]*tCategorias[[#This Row],[Teto fator multiplicador]]*4</f>
        <v>8400</v>
      </c>
      <c r="O31" s="31">
        <f>(tCategorias[[#This Row],[Valor R$]]*0.8)*3+tCategorias[[#This Row],[Teto para 40h]]</f>
        <v>10080</v>
      </c>
    </row>
    <row r="32" spans="1:15">
      <c r="A32" t="s">
        <v>159</v>
      </c>
      <c r="B32" t="s">
        <v>160</v>
      </c>
      <c r="C32" t="s">
        <v>161</v>
      </c>
      <c r="D32" t="s">
        <v>162</v>
      </c>
      <c r="E32" t="s">
        <v>163</v>
      </c>
      <c r="F32" t="s">
        <v>164</v>
      </c>
      <c r="G32" s="29" t="s">
        <v>164</v>
      </c>
      <c r="H32">
        <v>3</v>
      </c>
      <c r="I32" s="30">
        <v>300</v>
      </c>
      <c r="J32" t="s">
        <v>63</v>
      </c>
      <c r="K32" s="31">
        <f>tCategorias[[#This Row],[Valor R$]]*tCategorias[[#This Row],[Teto fator multiplicador]]</f>
        <v>900</v>
      </c>
      <c r="L32" s="31">
        <f>tCategorias[[#This Row],[Valor R$]]*tCategorias[[#This Row],[Teto fator multiplicador]]*2</f>
        <v>1800</v>
      </c>
      <c r="M32" s="31">
        <f>tCategorias[[#This Row],[Valor R$]]*tCategorias[[#This Row],[Teto fator multiplicador]]*3</f>
        <v>2700</v>
      </c>
      <c r="N32" s="31">
        <f>tCategorias[[#This Row],[Valor R$]]*tCategorias[[#This Row],[Teto fator multiplicador]]*4</f>
        <v>3600</v>
      </c>
      <c r="O32" s="31">
        <f>(tCategorias[[#This Row],[Valor R$]]*0.8)*3+tCategorias[[#This Row],[Teto para 40h]]</f>
        <v>4320</v>
      </c>
    </row>
    <row r="33" spans="1:15">
      <c r="A33" t="s">
        <v>165</v>
      </c>
      <c r="B33" t="s">
        <v>166</v>
      </c>
      <c r="C33" t="s">
        <v>167</v>
      </c>
      <c r="D33" t="s">
        <v>162</v>
      </c>
      <c r="E33" t="s">
        <v>163</v>
      </c>
      <c r="F33" t="s">
        <v>164</v>
      </c>
      <c r="G33" s="29" t="s">
        <v>164</v>
      </c>
      <c r="H33">
        <v>3</v>
      </c>
      <c r="I33" s="30">
        <v>300</v>
      </c>
      <c r="J33" t="s">
        <v>63</v>
      </c>
      <c r="K33" s="31">
        <f>tCategorias[[#This Row],[Valor R$]]*tCategorias[[#This Row],[Teto fator multiplicador]]</f>
        <v>900</v>
      </c>
      <c r="L33" s="31">
        <f>tCategorias[[#This Row],[Valor R$]]*tCategorias[[#This Row],[Teto fator multiplicador]]*2</f>
        <v>1800</v>
      </c>
      <c r="M33" s="31">
        <f>tCategorias[[#This Row],[Valor R$]]*tCategorias[[#This Row],[Teto fator multiplicador]]*3</f>
        <v>2700</v>
      </c>
      <c r="N33" s="31">
        <f>tCategorias[[#This Row],[Valor R$]]*tCategorias[[#This Row],[Teto fator multiplicador]]*4</f>
        <v>3600</v>
      </c>
      <c r="O33" s="31">
        <f>(tCategorias[[#This Row],[Valor R$]]*0.8)*3+tCategorias[[#This Row],[Teto para 40h]]</f>
        <v>4320</v>
      </c>
    </row>
    <row r="34" spans="1:15">
      <c r="A34" t="s">
        <v>168</v>
      </c>
      <c r="B34" t="s">
        <v>169</v>
      </c>
      <c r="C34" t="s">
        <v>24</v>
      </c>
      <c r="D34" t="s">
        <v>85</v>
      </c>
      <c r="E34" t="s">
        <v>86</v>
      </c>
      <c r="F34" t="s">
        <v>87</v>
      </c>
      <c r="G34" s="29">
        <v>2</v>
      </c>
      <c r="H34">
        <v>10</v>
      </c>
      <c r="I34" s="30">
        <v>300</v>
      </c>
      <c r="J34" t="s">
        <v>63</v>
      </c>
      <c r="K34" s="31">
        <f>tCategorias[[#This Row],[Valor R$]]*tCategorias[[#This Row],[Teto fator multiplicador]]</f>
        <v>3000</v>
      </c>
      <c r="L34" s="31">
        <f>tCategorias[[#This Row],[Valor R$]]*tCategorias[[#This Row],[Teto fator multiplicador]]*2</f>
        <v>6000</v>
      </c>
      <c r="M34" s="31">
        <f>tCategorias[[#This Row],[Valor R$]]*tCategorias[[#This Row],[Teto fator multiplicador]]*3</f>
        <v>9000</v>
      </c>
      <c r="N34" s="31">
        <f>tCategorias[[#This Row],[Valor R$]]*tCategorias[[#This Row],[Teto fator multiplicador]]*4</f>
        <v>12000</v>
      </c>
      <c r="O34" s="31">
        <f>(tCategorias[[#This Row],[Valor R$]]*0.8)*3+tCategorias[[#This Row],[Teto para 40h]]</f>
        <v>12720</v>
      </c>
    </row>
    <row r="35" spans="1:15">
      <c r="A35" t="s">
        <v>170</v>
      </c>
      <c r="B35" t="s">
        <v>171</v>
      </c>
      <c r="C35" t="s">
        <v>172</v>
      </c>
      <c r="D35" t="s">
        <v>173</v>
      </c>
      <c r="E35" t="s">
        <v>174</v>
      </c>
      <c r="F35" t="s">
        <v>175</v>
      </c>
      <c r="G35" s="29"/>
      <c r="H35">
        <v>5</v>
      </c>
      <c r="I35" s="30">
        <v>3100</v>
      </c>
      <c r="J35" t="s">
        <v>63</v>
      </c>
      <c r="K35" s="31">
        <f>tCategorias[[#This Row],[Valor R$]]*tCategorias[[#This Row],[Teto fator multiplicador]]</f>
        <v>15500</v>
      </c>
      <c r="L35" s="31">
        <f>tCategorias[[#This Row],[Valor R$]]*tCategorias[[#This Row],[Teto fator multiplicador]]*2</f>
        <v>31000</v>
      </c>
      <c r="M35" s="31">
        <f>tCategorias[[#This Row],[Valor R$]]*tCategorias[[#This Row],[Teto fator multiplicador]]*3</f>
        <v>46500</v>
      </c>
      <c r="N35" s="31">
        <f>tCategorias[[#This Row],[Valor R$]]*tCategorias[[#This Row],[Teto fator multiplicador]]*4</f>
        <v>62000</v>
      </c>
      <c r="O35" s="31">
        <f>(tCategorias[[#This Row],[Valor R$]]*0.8)*3+tCategorias[[#This Row],[Teto para 40h]]</f>
        <v>69440</v>
      </c>
    </row>
    <row r="36" spans="1:15">
      <c r="A36" t="s">
        <v>176</v>
      </c>
      <c r="B36" t="s">
        <v>177</v>
      </c>
      <c r="C36" t="s">
        <v>178</v>
      </c>
      <c r="D36" t="s">
        <v>179</v>
      </c>
      <c r="E36" t="s">
        <v>180</v>
      </c>
      <c r="F36" t="s">
        <v>181</v>
      </c>
      <c r="G36" s="29" t="s">
        <v>182</v>
      </c>
      <c r="H36">
        <v>1.5</v>
      </c>
      <c r="I36" s="30">
        <v>14000</v>
      </c>
      <c r="J36" t="s">
        <v>183</v>
      </c>
      <c r="K36" s="31">
        <f>tCategorias[[#This Row],[Valor R$]]*tCategorias[[#This Row],[Teto fator multiplicador]]</f>
        <v>21000</v>
      </c>
      <c r="L36" s="31"/>
      <c r="M36" s="31"/>
      <c r="N36" s="31"/>
      <c r="O36" s="31"/>
    </row>
    <row r="37" spans="1:15">
      <c r="A37" t="s">
        <v>184</v>
      </c>
      <c r="B37" t="s">
        <v>185</v>
      </c>
      <c r="C37" t="s">
        <v>186</v>
      </c>
      <c r="D37" t="s">
        <v>187</v>
      </c>
      <c r="E37" t="s">
        <v>188</v>
      </c>
      <c r="F37" t="s">
        <v>189</v>
      </c>
      <c r="G37" s="29" t="s">
        <v>190</v>
      </c>
      <c r="H37">
        <v>1.5</v>
      </c>
      <c r="I37" s="30">
        <v>7000</v>
      </c>
      <c r="J37" t="s">
        <v>183</v>
      </c>
      <c r="K37" s="31">
        <f>tCategorias[[#This Row],[Valor R$]]*tCategorias[[#This Row],[Teto fator multiplicador]]</f>
        <v>10500</v>
      </c>
      <c r="L37" s="31"/>
      <c r="M37" s="31"/>
      <c r="N37" s="31"/>
      <c r="O37" s="31"/>
    </row>
    <row r="38" spans="1:15">
      <c r="A38" t="s">
        <v>191</v>
      </c>
      <c r="B38" t="s">
        <v>192</v>
      </c>
      <c r="C38" t="s">
        <v>193</v>
      </c>
      <c r="D38" t="s">
        <v>194</v>
      </c>
      <c r="E38" t="s">
        <v>195</v>
      </c>
      <c r="F38" t="s">
        <v>181</v>
      </c>
      <c r="G38" s="29">
        <v>1</v>
      </c>
      <c r="H38">
        <v>1.5</v>
      </c>
      <c r="I38" s="30">
        <v>14000</v>
      </c>
      <c r="J38" t="s">
        <v>183</v>
      </c>
      <c r="K38" s="31">
        <f>tCategorias[[#This Row],[Valor R$]]*tCategorias[[#This Row],[Teto fator multiplicador]]</f>
        <v>21000</v>
      </c>
      <c r="L38" s="31"/>
      <c r="M38" s="31"/>
      <c r="N38" s="31"/>
      <c r="O38" s="31"/>
    </row>
    <row r="39" spans="1:15">
      <c r="A39" t="s">
        <v>196</v>
      </c>
      <c r="B39" t="s">
        <v>197</v>
      </c>
      <c r="C39" t="s">
        <v>198</v>
      </c>
      <c r="D39" t="s">
        <v>199</v>
      </c>
      <c r="E39" t="s">
        <v>200</v>
      </c>
      <c r="F39" t="s">
        <v>201</v>
      </c>
      <c r="G39" s="29" t="s">
        <v>202</v>
      </c>
      <c r="H39">
        <v>6</v>
      </c>
      <c r="I39" s="30">
        <v>770</v>
      </c>
      <c r="J39" t="s">
        <v>183</v>
      </c>
      <c r="K39" s="31">
        <f>tCategorias[[#This Row],[Valor R$]]*tCategorias[[#This Row],[Teto fator multiplicador]]</f>
        <v>4620</v>
      </c>
      <c r="L39" s="31"/>
      <c r="M39" s="31"/>
      <c r="N39" s="31"/>
      <c r="O39" s="31"/>
    </row>
    <row r="40" spans="1:15">
      <c r="A40" t="s">
        <v>203</v>
      </c>
      <c r="B40" t="s">
        <v>204</v>
      </c>
      <c r="C40" t="s">
        <v>205</v>
      </c>
      <c r="D40" t="s">
        <v>199</v>
      </c>
      <c r="E40" t="s">
        <v>200</v>
      </c>
      <c r="F40" t="s">
        <v>201</v>
      </c>
      <c r="G40" s="29" t="s">
        <v>206</v>
      </c>
      <c r="H40">
        <v>6</v>
      </c>
      <c r="I40" s="30">
        <v>560</v>
      </c>
      <c r="J40" t="s">
        <v>183</v>
      </c>
      <c r="K40" s="31">
        <f>tCategorias[[#This Row],[Valor R$]]*tCategorias[[#This Row],[Teto fator multiplicador]]</f>
        <v>3360</v>
      </c>
      <c r="L40" s="31"/>
      <c r="M40" s="31"/>
      <c r="N40" s="31"/>
      <c r="O40" s="31"/>
    </row>
    <row r="41" spans="1:15">
      <c r="A41" t="s">
        <v>207</v>
      </c>
      <c r="B41" t="s">
        <v>208</v>
      </c>
      <c r="C41" t="s">
        <v>209</v>
      </c>
      <c r="D41" t="s">
        <v>199</v>
      </c>
      <c r="E41" t="s">
        <v>200</v>
      </c>
      <c r="F41" t="s">
        <v>201</v>
      </c>
      <c r="G41" s="29" t="s">
        <v>206</v>
      </c>
      <c r="H41">
        <v>4</v>
      </c>
      <c r="I41" s="30">
        <v>560</v>
      </c>
      <c r="J41" t="s">
        <v>183</v>
      </c>
      <c r="K41" s="31">
        <f>tCategorias[[#This Row],[Valor R$]]*tCategorias[[#This Row],[Teto fator multiplicador]]</f>
        <v>2240</v>
      </c>
      <c r="L41" s="31"/>
      <c r="M41" s="31"/>
      <c r="N41" s="31"/>
      <c r="O41" s="31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2C4B-FFF2-41AF-9776-1DD9E5E0EC98}">
  <sheetPr codeName="Planilha7">
    <outlinePr summaryBelow="0" summaryRight="0"/>
  </sheetPr>
  <dimension ref="A1:Z1000"/>
  <sheetViews>
    <sheetView workbookViewId="0">
      <selection activeCell="B4" sqref="B4:B61"/>
    </sheetView>
  </sheetViews>
  <sheetFormatPr defaultColWidth="9.21875" defaultRowHeight="15" customHeight="1"/>
  <cols>
    <col min="1" max="1" width="3" style="45" customWidth="1"/>
    <col min="2" max="4" width="78.77734375" style="45" customWidth="1"/>
    <col min="5" max="5" width="3" style="45" customWidth="1"/>
    <col min="6" max="26" width="9.21875" style="46"/>
    <col min="27" max="16384" width="9.21875" style="45"/>
  </cols>
  <sheetData>
    <row r="1" spans="1:5" ht="15" customHeight="1">
      <c r="A1" s="47"/>
      <c r="B1" s="47"/>
      <c r="C1" s="47"/>
      <c r="D1" s="47"/>
      <c r="E1" s="47"/>
    </row>
    <row r="2" spans="1:5" ht="14.4">
      <c r="A2" s="47"/>
      <c r="B2" s="366" t="s">
        <v>210</v>
      </c>
      <c r="C2" s="367"/>
      <c r="D2" s="368"/>
      <c r="E2" s="48"/>
    </row>
    <row r="3" spans="1:5" ht="14.4">
      <c r="A3" s="47"/>
      <c r="B3" s="49" t="s">
        <v>211</v>
      </c>
      <c r="C3" s="49" t="s">
        <v>212</v>
      </c>
      <c r="D3" s="49" t="s">
        <v>213</v>
      </c>
      <c r="E3" s="50"/>
    </row>
    <row r="4" spans="1:5" ht="14.4">
      <c r="A4" s="51"/>
      <c r="B4" s="54" t="s">
        <v>231</v>
      </c>
      <c r="C4" s="52" t="s">
        <v>267</v>
      </c>
      <c r="D4" s="52" t="s">
        <v>268</v>
      </c>
      <c r="E4" s="50"/>
    </row>
    <row r="5" spans="1:5" ht="14.4">
      <c r="A5" s="51"/>
      <c r="B5" s="54" t="s">
        <v>232</v>
      </c>
      <c r="C5" s="52" t="s">
        <v>269</v>
      </c>
      <c r="D5" s="52" t="s">
        <v>270</v>
      </c>
      <c r="E5" s="50"/>
    </row>
    <row r="6" spans="1:5" ht="14.4">
      <c r="A6" s="51"/>
      <c r="B6" s="54" t="s">
        <v>233</v>
      </c>
      <c r="C6" s="52" t="s">
        <v>271</v>
      </c>
      <c r="D6" s="52" t="s">
        <v>272</v>
      </c>
      <c r="E6" s="50"/>
    </row>
    <row r="7" spans="1:5" ht="14.4">
      <c r="A7" s="51"/>
      <c r="B7" s="52" t="s">
        <v>234</v>
      </c>
      <c r="C7" s="52" t="s">
        <v>273</v>
      </c>
      <c r="D7" s="52" t="s">
        <v>274</v>
      </c>
      <c r="E7" s="50"/>
    </row>
    <row r="8" spans="1:5" ht="14.4">
      <c r="A8" s="51"/>
      <c r="B8" s="52" t="s">
        <v>235</v>
      </c>
      <c r="C8" s="52" t="s">
        <v>275</v>
      </c>
      <c r="D8" s="52" t="s">
        <v>276</v>
      </c>
      <c r="E8" s="50"/>
    </row>
    <row r="9" spans="1:5" ht="14.4">
      <c r="A9" s="51"/>
      <c r="B9" s="52" t="s">
        <v>236</v>
      </c>
      <c r="C9" s="52" t="s">
        <v>277</v>
      </c>
      <c r="D9" s="52" t="s">
        <v>278</v>
      </c>
      <c r="E9" s="50"/>
    </row>
    <row r="10" spans="1:5" ht="14.4">
      <c r="A10" s="51"/>
      <c r="B10" s="52" t="s">
        <v>237</v>
      </c>
      <c r="C10" s="52" t="s">
        <v>279</v>
      </c>
      <c r="D10" s="52" t="s">
        <v>280</v>
      </c>
      <c r="E10" s="50"/>
    </row>
    <row r="11" spans="1:5" ht="14.4">
      <c r="A11" s="51"/>
      <c r="B11" s="52" t="s">
        <v>238</v>
      </c>
      <c r="C11" s="52" t="s">
        <v>281</v>
      </c>
      <c r="D11" s="52" t="s">
        <v>282</v>
      </c>
      <c r="E11" s="50"/>
    </row>
    <row r="12" spans="1:5" ht="14.4">
      <c r="A12" s="51"/>
      <c r="B12" s="52" t="s">
        <v>239</v>
      </c>
      <c r="C12" s="52" t="s">
        <v>283</v>
      </c>
      <c r="D12" s="52" t="s">
        <v>284</v>
      </c>
      <c r="E12" s="50"/>
    </row>
    <row r="13" spans="1:5" ht="14.4">
      <c r="A13" s="51"/>
      <c r="B13" s="52" t="s">
        <v>240</v>
      </c>
      <c r="C13" s="52" t="s">
        <v>285</v>
      </c>
      <c r="D13" s="52" t="s">
        <v>286</v>
      </c>
      <c r="E13" s="50"/>
    </row>
    <row r="14" spans="1:5" ht="14.4">
      <c r="A14" s="51"/>
      <c r="B14" s="52" t="s">
        <v>241</v>
      </c>
      <c r="C14" s="52" t="s">
        <v>287</v>
      </c>
      <c r="D14" s="52" t="s">
        <v>288</v>
      </c>
      <c r="E14" s="50"/>
    </row>
    <row r="15" spans="1:5" ht="14.4">
      <c r="A15" s="51"/>
      <c r="B15" s="52" t="s">
        <v>242</v>
      </c>
      <c r="C15" s="52" t="s">
        <v>289</v>
      </c>
      <c r="D15" s="52" t="s">
        <v>290</v>
      </c>
      <c r="E15" s="50"/>
    </row>
    <row r="16" spans="1:5" ht="14.4">
      <c r="A16" s="51"/>
      <c r="B16" s="52" t="s">
        <v>243</v>
      </c>
      <c r="C16" s="52" t="s">
        <v>291</v>
      </c>
      <c r="D16" s="52" t="s">
        <v>292</v>
      </c>
      <c r="E16" s="50"/>
    </row>
    <row r="17" spans="1:5" ht="14.4">
      <c r="A17" s="51"/>
      <c r="B17" s="52" t="s">
        <v>244</v>
      </c>
      <c r="C17" s="52" t="s">
        <v>293</v>
      </c>
      <c r="D17" s="52" t="s">
        <v>294</v>
      </c>
      <c r="E17" s="50"/>
    </row>
    <row r="18" spans="1:5" ht="14.4">
      <c r="A18" s="51"/>
      <c r="B18" s="52" t="s">
        <v>245</v>
      </c>
      <c r="C18" s="52" t="s">
        <v>295</v>
      </c>
      <c r="D18" s="52" t="s">
        <v>296</v>
      </c>
      <c r="E18" s="50"/>
    </row>
    <row r="19" spans="1:5" ht="14.4">
      <c r="A19" s="51"/>
      <c r="B19" s="52" t="s">
        <v>246</v>
      </c>
      <c r="C19" s="52" t="s">
        <v>297</v>
      </c>
      <c r="D19" s="52" t="s">
        <v>298</v>
      </c>
      <c r="E19" s="50"/>
    </row>
    <row r="20" spans="1:5" ht="14.4">
      <c r="A20" s="51"/>
      <c r="B20" s="52" t="s">
        <v>247</v>
      </c>
      <c r="C20" s="52" t="s">
        <v>299</v>
      </c>
      <c r="D20" s="52" t="s">
        <v>300</v>
      </c>
      <c r="E20" s="50"/>
    </row>
    <row r="21" spans="1:5" ht="14.4">
      <c r="A21" s="51"/>
      <c r="B21" s="52" t="s">
        <v>248</v>
      </c>
      <c r="C21" s="52" t="s">
        <v>301</v>
      </c>
      <c r="D21" s="52" t="s">
        <v>302</v>
      </c>
      <c r="E21" s="50"/>
    </row>
    <row r="22" spans="1:5" ht="14.4">
      <c r="A22" s="51"/>
      <c r="B22" s="52" t="s">
        <v>249</v>
      </c>
      <c r="C22" s="52" t="s">
        <v>303</v>
      </c>
      <c r="D22" s="52" t="s">
        <v>304</v>
      </c>
      <c r="E22" s="50"/>
    </row>
    <row r="23" spans="1:5" ht="14.4">
      <c r="A23" s="51"/>
      <c r="B23" s="52" t="s">
        <v>250</v>
      </c>
      <c r="C23" s="52" t="s">
        <v>305</v>
      </c>
      <c r="D23" s="52" t="s">
        <v>306</v>
      </c>
      <c r="E23" s="50"/>
    </row>
    <row r="24" spans="1:5" ht="14.4">
      <c r="A24" s="51"/>
      <c r="B24" s="52" t="s">
        <v>214</v>
      </c>
      <c r="C24" s="52" t="s">
        <v>307</v>
      </c>
      <c r="D24" s="52" t="s">
        <v>308</v>
      </c>
      <c r="E24" s="50"/>
    </row>
    <row r="25" spans="1:5" ht="14.4">
      <c r="A25" s="51"/>
      <c r="B25" s="52" t="s">
        <v>251</v>
      </c>
      <c r="C25" s="52" t="s">
        <v>309</v>
      </c>
      <c r="D25" s="52" t="s">
        <v>310</v>
      </c>
      <c r="E25" s="50"/>
    </row>
    <row r="26" spans="1:5" ht="14.4">
      <c r="A26" s="51"/>
      <c r="B26" s="52" t="s">
        <v>252</v>
      </c>
      <c r="C26" s="52" t="s">
        <v>311</v>
      </c>
      <c r="D26" s="52" t="s">
        <v>312</v>
      </c>
      <c r="E26" s="50"/>
    </row>
    <row r="27" spans="1:5" ht="14.4">
      <c r="A27" s="51"/>
      <c r="B27" s="52" t="s">
        <v>253</v>
      </c>
      <c r="C27" s="52" t="s">
        <v>313</v>
      </c>
      <c r="D27" s="52" t="s">
        <v>314</v>
      </c>
      <c r="E27" s="50"/>
    </row>
    <row r="28" spans="1:5" ht="14.4">
      <c r="A28" s="51"/>
      <c r="B28" s="52" t="s">
        <v>254</v>
      </c>
      <c r="C28" s="52" t="s">
        <v>315</v>
      </c>
      <c r="D28" s="52" t="s">
        <v>316</v>
      </c>
      <c r="E28" s="50"/>
    </row>
    <row r="29" spans="1:5" ht="14.4">
      <c r="A29" s="51"/>
      <c r="B29" s="52" t="s">
        <v>255</v>
      </c>
      <c r="C29" s="52" t="s">
        <v>317</v>
      </c>
      <c r="D29" s="52" t="s">
        <v>318</v>
      </c>
      <c r="E29" s="50"/>
    </row>
    <row r="30" spans="1:5" ht="14.4">
      <c r="A30" s="51"/>
      <c r="B30" s="52" t="s">
        <v>256</v>
      </c>
      <c r="C30" s="52" t="s">
        <v>319</v>
      </c>
      <c r="D30" s="52" t="s">
        <v>320</v>
      </c>
      <c r="E30" s="50"/>
    </row>
    <row r="31" spans="1:5" ht="14.4">
      <c r="A31" s="51"/>
      <c r="B31" s="52" t="s">
        <v>257</v>
      </c>
      <c r="C31" s="52" t="s">
        <v>321</v>
      </c>
      <c r="D31" s="52" t="s">
        <v>322</v>
      </c>
      <c r="E31" s="50"/>
    </row>
    <row r="32" spans="1:5" ht="14.4">
      <c r="A32" s="51"/>
      <c r="B32" s="52" t="s">
        <v>258</v>
      </c>
      <c r="C32" s="52" t="s">
        <v>323</v>
      </c>
      <c r="D32" s="52" t="s">
        <v>324</v>
      </c>
      <c r="E32" s="50"/>
    </row>
    <row r="33" spans="1:5" ht="14.4">
      <c r="A33" s="51"/>
      <c r="B33" s="52" t="s">
        <v>259</v>
      </c>
      <c r="C33" s="52" t="s">
        <v>325</v>
      </c>
      <c r="D33" s="52" t="s">
        <v>326</v>
      </c>
      <c r="E33" s="50"/>
    </row>
    <row r="34" spans="1:5" ht="14.4">
      <c r="A34" s="51"/>
      <c r="B34" s="52" t="s">
        <v>260</v>
      </c>
      <c r="C34" s="52" t="s">
        <v>327</v>
      </c>
      <c r="D34" s="52" t="s">
        <v>328</v>
      </c>
      <c r="E34" s="50"/>
    </row>
    <row r="35" spans="1:5" ht="14.4">
      <c r="A35" s="51"/>
      <c r="B35" s="52" t="s">
        <v>261</v>
      </c>
      <c r="C35" s="52" t="s">
        <v>329</v>
      </c>
      <c r="D35" s="52" t="s">
        <v>330</v>
      </c>
      <c r="E35" s="50"/>
    </row>
    <row r="36" spans="1:5" ht="14.4">
      <c r="A36" s="51"/>
      <c r="B36" s="52" t="s">
        <v>262</v>
      </c>
      <c r="C36" s="52" t="s">
        <v>331</v>
      </c>
      <c r="D36" s="52" t="s">
        <v>332</v>
      </c>
      <c r="E36" s="50"/>
    </row>
    <row r="37" spans="1:5" ht="14.4">
      <c r="A37" s="51"/>
      <c r="B37" s="52" t="s">
        <v>263</v>
      </c>
      <c r="C37" s="52" t="s">
        <v>333</v>
      </c>
      <c r="D37" s="52" t="s">
        <v>334</v>
      </c>
      <c r="E37" s="50"/>
    </row>
    <row r="38" spans="1:5" ht="14.4">
      <c r="A38" s="51"/>
      <c r="B38" s="52" t="s">
        <v>264</v>
      </c>
      <c r="C38" s="52" t="s">
        <v>335</v>
      </c>
      <c r="D38" s="52" t="s">
        <v>336</v>
      </c>
      <c r="E38" s="50"/>
    </row>
    <row r="39" spans="1:5" ht="14.4">
      <c r="A39" s="51"/>
      <c r="B39" s="52" t="s">
        <v>265</v>
      </c>
      <c r="C39" s="52" t="s">
        <v>337</v>
      </c>
      <c r="D39" s="52" t="s">
        <v>338</v>
      </c>
      <c r="E39" s="50"/>
    </row>
    <row r="40" spans="1:5" ht="14.4">
      <c r="A40" s="51"/>
      <c r="B40" s="52" t="s">
        <v>266</v>
      </c>
      <c r="C40" s="52" t="s">
        <v>339</v>
      </c>
      <c r="D40" s="52" t="s">
        <v>340</v>
      </c>
      <c r="E40" s="50"/>
    </row>
    <row r="41" spans="1:5" ht="14.4">
      <c r="A41" s="51"/>
      <c r="B41" s="52"/>
      <c r="C41" s="52" t="s">
        <v>341</v>
      </c>
      <c r="D41" s="52" t="s">
        <v>342</v>
      </c>
      <c r="E41" s="50"/>
    </row>
    <row r="42" spans="1:5" ht="14.4">
      <c r="A42" s="51"/>
      <c r="B42" s="52"/>
      <c r="C42" s="52" t="s">
        <v>343</v>
      </c>
      <c r="D42" s="52" t="s">
        <v>344</v>
      </c>
      <c r="E42" s="50"/>
    </row>
    <row r="43" spans="1:5" ht="14.4">
      <c r="A43" s="51"/>
      <c r="B43" s="52"/>
      <c r="C43" s="52" t="s">
        <v>345</v>
      </c>
      <c r="D43" s="52" t="s">
        <v>346</v>
      </c>
      <c r="E43" s="50"/>
    </row>
    <row r="44" spans="1:5" ht="14.4">
      <c r="A44" s="51"/>
      <c r="B44" s="52"/>
      <c r="C44" s="52" t="s">
        <v>347</v>
      </c>
      <c r="D44" s="52" t="s">
        <v>348</v>
      </c>
      <c r="E44" s="50"/>
    </row>
    <row r="45" spans="1:5" ht="14.4">
      <c r="A45" s="51"/>
      <c r="B45" s="52"/>
      <c r="C45" s="52" t="s">
        <v>349</v>
      </c>
      <c r="D45" s="52" t="s">
        <v>350</v>
      </c>
      <c r="E45" s="50"/>
    </row>
    <row r="46" spans="1:5" ht="14.4">
      <c r="A46" s="51"/>
      <c r="B46" s="52"/>
      <c r="C46" s="52" t="s">
        <v>351</v>
      </c>
      <c r="D46" s="52" t="s">
        <v>352</v>
      </c>
      <c r="E46" s="50"/>
    </row>
    <row r="47" spans="1:5" ht="14.4">
      <c r="A47" s="51"/>
      <c r="B47" s="52"/>
      <c r="C47" s="52" t="s">
        <v>353</v>
      </c>
      <c r="D47" s="52" t="s">
        <v>354</v>
      </c>
      <c r="E47" s="50"/>
    </row>
    <row r="48" spans="1:5" ht="14.4">
      <c r="A48" s="51"/>
      <c r="B48" s="52"/>
      <c r="C48" s="52" t="s">
        <v>355</v>
      </c>
      <c r="D48" s="52" t="s">
        <v>356</v>
      </c>
      <c r="E48" s="50"/>
    </row>
    <row r="49" spans="1:5" ht="14.4">
      <c r="A49" s="51"/>
      <c r="B49" s="52"/>
      <c r="C49" s="52" t="s">
        <v>357</v>
      </c>
      <c r="D49" s="52" t="s">
        <v>358</v>
      </c>
      <c r="E49" s="50"/>
    </row>
    <row r="50" spans="1:5" ht="14.4">
      <c r="A50" s="51"/>
      <c r="B50" s="52"/>
      <c r="C50" s="52" t="s">
        <v>359</v>
      </c>
      <c r="D50" s="52" t="s">
        <v>360</v>
      </c>
      <c r="E50" s="50"/>
    </row>
    <row r="51" spans="1:5" ht="14.4">
      <c r="A51" s="51"/>
      <c r="B51" s="52"/>
      <c r="C51" s="52" t="s">
        <v>361</v>
      </c>
      <c r="D51" s="52" t="s">
        <v>362</v>
      </c>
      <c r="E51" s="50"/>
    </row>
    <row r="52" spans="1:5" ht="14.4">
      <c r="A52" s="51"/>
      <c r="B52" s="52"/>
      <c r="C52" s="52" t="s">
        <v>363</v>
      </c>
      <c r="D52" s="52" t="s">
        <v>364</v>
      </c>
      <c r="E52" s="50"/>
    </row>
    <row r="53" spans="1:5" ht="14.4">
      <c r="A53" s="51"/>
      <c r="B53" s="52"/>
      <c r="C53" s="52"/>
      <c r="D53" s="52" t="s">
        <v>365</v>
      </c>
      <c r="E53" s="50"/>
    </row>
    <row r="54" spans="1:5" ht="14.4">
      <c r="A54" s="51"/>
      <c r="B54" s="52"/>
      <c r="C54" s="52"/>
      <c r="D54" s="52" t="s">
        <v>366</v>
      </c>
      <c r="E54" s="50"/>
    </row>
    <row r="55" spans="1:5" ht="14.4">
      <c r="A55" s="51"/>
      <c r="B55" s="52"/>
      <c r="C55" s="52"/>
      <c r="D55" s="52" t="s">
        <v>367</v>
      </c>
      <c r="E55" s="50"/>
    </row>
    <row r="56" spans="1:5" ht="14.4">
      <c r="A56" s="51"/>
      <c r="B56" s="52"/>
      <c r="C56" s="52"/>
      <c r="D56" s="52" t="s">
        <v>368</v>
      </c>
      <c r="E56" s="50"/>
    </row>
    <row r="57" spans="1:5" ht="14.4">
      <c r="A57" s="51"/>
      <c r="B57" s="52"/>
      <c r="C57" s="52"/>
      <c r="D57" s="52" t="s">
        <v>369</v>
      </c>
      <c r="E57" s="50"/>
    </row>
    <row r="58" spans="1:5" ht="14.4">
      <c r="A58" s="51"/>
      <c r="B58" s="52"/>
      <c r="C58" s="52"/>
      <c r="D58" s="52" t="s">
        <v>370</v>
      </c>
      <c r="E58" s="50"/>
    </row>
    <row r="59" spans="1:5" ht="14.4">
      <c r="A59" s="51"/>
      <c r="B59" s="52"/>
      <c r="C59" s="52"/>
      <c r="D59" s="52" t="s">
        <v>371</v>
      </c>
      <c r="E59" s="50"/>
    </row>
    <row r="60" spans="1:5" ht="14.4">
      <c r="A60" s="51"/>
      <c r="B60" s="52"/>
      <c r="C60" s="52"/>
      <c r="D60" s="52" t="s">
        <v>372</v>
      </c>
      <c r="E60" s="50"/>
    </row>
    <row r="61" spans="1:5" ht="14.4">
      <c r="A61" s="51"/>
      <c r="B61" s="52"/>
      <c r="C61" s="52"/>
      <c r="D61" s="52" t="s">
        <v>373</v>
      </c>
      <c r="E61" s="50"/>
    </row>
    <row r="62" spans="1:5" ht="14.4">
      <c r="A62" s="51"/>
      <c r="B62" s="52"/>
      <c r="C62" s="52"/>
      <c r="D62" s="52" t="s">
        <v>374</v>
      </c>
      <c r="E62" s="50"/>
    </row>
    <row r="63" spans="1:5" ht="14.4">
      <c r="A63" s="51"/>
      <c r="B63" s="52"/>
      <c r="C63" s="52"/>
      <c r="D63" s="52" t="s">
        <v>375</v>
      </c>
      <c r="E63" s="50"/>
    </row>
    <row r="64" spans="1:5" ht="14.4">
      <c r="A64" s="51"/>
      <c r="B64" s="52"/>
      <c r="C64" s="52"/>
      <c r="D64" s="52" t="s">
        <v>376</v>
      </c>
      <c r="E64" s="50"/>
    </row>
    <row r="65" spans="1:5" ht="14.4">
      <c r="A65" s="51"/>
      <c r="B65" s="52"/>
      <c r="C65" s="52"/>
      <c r="D65" s="52" t="s">
        <v>377</v>
      </c>
      <c r="E65" s="50"/>
    </row>
    <row r="66" spans="1:5" ht="14.4">
      <c r="A66" s="51"/>
      <c r="B66" s="52"/>
      <c r="C66" s="52"/>
      <c r="D66" s="52" t="s">
        <v>378</v>
      </c>
      <c r="E66" s="50"/>
    </row>
    <row r="67" spans="1:5" ht="14.4">
      <c r="A67" s="51"/>
      <c r="B67" s="52"/>
      <c r="C67" s="52"/>
      <c r="D67" s="52" t="s">
        <v>379</v>
      </c>
      <c r="E67" s="50"/>
    </row>
    <row r="68" spans="1:5" ht="14.4">
      <c r="A68" s="51"/>
      <c r="B68" s="52"/>
      <c r="C68" s="52"/>
      <c r="D68" s="52" t="s">
        <v>380</v>
      </c>
      <c r="E68" s="50"/>
    </row>
    <row r="69" spans="1:5" ht="14.4">
      <c r="A69" s="51"/>
      <c r="B69" s="52"/>
      <c r="C69" s="52"/>
      <c r="D69" s="52" t="s">
        <v>381</v>
      </c>
      <c r="E69" s="50"/>
    </row>
    <row r="70" spans="1:5" ht="14.4">
      <c r="A70" s="51"/>
      <c r="B70" s="52"/>
      <c r="C70" s="52"/>
      <c r="D70" s="52" t="s">
        <v>382</v>
      </c>
      <c r="E70" s="50"/>
    </row>
    <row r="71" spans="1:5" ht="14.4">
      <c r="A71" s="51"/>
      <c r="B71" s="52"/>
      <c r="C71" s="52"/>
      <c r="D71" s="52" t="s">
        <v>383</v>
      </c>
      <c r="E71" s="50"/>
    </row>
    <row r="72" spans="1:5" ht="14.4">
      <c r="A72" s="51"/>
      <c r="B72" s="52"/>
      <c r="C72" s="52"/>
      <c r="D72" s="52" t="s">
        <v>384</v>
      </c>
      <c r="E72" s="50"/>
    </row>
    <row r="73" spans="1:5" ht="14.4">
      <c r="A73" s="51"/>
      <c r="B73" s="52"/>
      <c r="C73" s="52"/>
      <c r="D73" s="52" t="s">
        <v>385</v>
      </c>
      <c r="E73" s="50"/>
    </row>
    <row r="74" spans="1:5" ht="14.4">
      <c r="A74" s="51"/>
      <c r="B74" s="52"/>
      <c r="C74" s="52"/>
      <c r="D74" s="52" t="s">
        <v>386</v>
      </c>
      <c r="E74" s="50"/>
    </row>
    <row r="75" spans="1:5" ht="14.4">
      <c r="A75" s="51"/>
      <c r="B75" s="52"/>
      <c r="C75" s="52"/>
      <c r="D75" s="52" t="s">
        <v>387</v>
      </c>
      <c r="E75" s="50"/>
    </row>
    <row r="76" spans="1:5" ht="14.4">
      <c r="A76" s="51"/>
      <c r="B76" s="52"/>
      <c r="C76" s="52"/>
      <c r="D76" s="52" t="s">
        <v>388</v>
      </c>
      <c r="E76" s="50"/>
    </row>
    <row r="77" spans="1:5" ht="14.4">
      <c r="A77" s="51"/>
      <c r="B77" s="52"/>
      <c r="C77" s="52"/>
      <c r="D77" s="52" t="s">
        <v>389</v>
      </c>
      <c r="E77" s="50"/>
    </row>
    <row r="78" spans="1:5" ht="14.4">
      <c r="A78" s="51"/>
      <c r="B78" s="52"/>
      <c r="C78" s="52"/>
      <c r="D78" s="52" t="s">
        <v>390</v>
      </c>
      <c r="E78" s="50"/>
    </row>
    <row r="79" spans="1:5" ht="14.4">
      <c r="A79" s="51"/>
      <c r="B79" s="52"/>
      <c r="C79" s="52"/>
      <c r="D79" s="52" t="s">
        <v>391</v>
      </c>
      <c r="E79" s="50"/>
    </row>
    <row r="80" spans="1:5" ht="14.4">
      <c r="A80" s="51"/>
      <c r="B80" s="52"/>
      <c r="C80" s="52"/>
      <c r="D80" s="52" t="s">
        <v>392</v>
      </c>
      <c r="E80" s="50"/>
    </row>
    <row r="81" spans="1:5" ht="14.4">
      <c r="A81" s="51"/>
      <c r="B81" s="52"/>
      <c r="C81" s="52"/>
      <c r="D81" s="52" t="s">
        <v>393</v>
      </c>
      <c r="E81" s="50"/>
    </row>
    <row r="82" spans="1:5" ht="14.4">
      <c r="A82" s="51"/>
      <c r="B82" s="52"/>
      <c r="C82" s="52"/>
      <c r="D82" s="52" t="s">
        <v>394</v>
      </c>
      <c r="E82" s="50"/>
    </row>
    <row r="83" spans="1:5" ht="14.4">
      <c r="A83" s="51"/>
      <c r="B83" s="52"/>
      <c r="C83" s="52"/>
      <c r="D83" s="52" t="s">
        <v>395</v>
      </c>
      <c r="E83" s="50"/>
    </row>
    <row r="84" spans="1:5" ht="14.4">
      <c r="A84" s="51"/>
      <c r="B84" s="52"/>
      <c r="C84" s="52"/>
      <c r="D84" s="52" t="s">
        <v>396</v>
      </c>
      <c r="E84" s="50"/>
    </row>
    <row r="85" spans="1:5" ht="14.4">
      <c r="A85" s="51"/>
      <c r="B85" s="52"/>
      <c r="C85" s="52"/>
      <c r="D85" s="52" t="s">
        <v>397</v>
      </c>
      <c r="E85" s="50"/>
    </row>
    <row r="86" spans="1:5" ht="14.4">
      <c r="A86" s="51"/>
      <c r="B86" s="52"/>
      <c r="C86" s="52"/>
      <c r="D86" s="52" t="s">
        <v>398</v>
      </c>
      <c r="E86" s="50"/>
    </row>
    <row r="87" spans="1:5" ht="14.4">
      <c r="A87" s="51"/>
      <c r="B87" s="50"/>
      <c r="C87" s="50"/>
      <c r="D87" s="50"/>
      <c r="E87" s="50"/>
    </row>
    <row r="88" spans="1:5" ht="14.4">
      <c r="A88" s="46"/>
      <c r="B88" s="46"/>
      <c r="C88" s="46"/>
      <c r="D88" s="46"/>
      <c r="E88" s="46"/>
    </row>
    <row r="89" spans="1:5" ht="14.4">
      <c r="A89" s="46"/>
      <c r="B89" s="46"/>
      <c r="C89" s="46"/>
      <c r="D89" s="46"/>
      <c r="E89" s="46"/>
    </row>
    <row r="90" spans="1:5" ht="14.4">
      <c r="A90" s="46"/>
      <c r="B90" s="46"/>
      <c r="C90" s="46"/>
      <c r="D90" s="46"/>
      <c r="E90" s="46"/>
    </row>
    <row r="91" spans="1:5" ht="14.4">
      <c r="A91" s="46"/>
      <c r="B91" s="46"/>
      <c r="C91" s="46"/>
      <c r="D91" s="46"/>
      <c r="E91" s="46"/>
    </row>
    <row r="92" spans="1:5" ht="14.4">
      <c r="A92" s="46"/>
      <c r="B92" s="46"/>
      <c r="C92" s="46"/>
      <c r="D92" s="46"/>
      <c r="E92" s="46"/>
    </row>
    <row r="93" spans="1:5" ht="14.4">
      <c r="A93" s="46"/>
      <c r="B93" s="46"/>
      <c r="C93" s="46"/>
      <c r="D93" s="46"/>
      <c r="E93" s="46"/>
    </row>
    <row r="94" spans="1:5" ht="14.4">
      <c r="A94" s="46"/>
      <c r="B94" s="46"/>
      <c r="C94" s="46"/>
      <c r="D94" s="46"/>
      <c r="E94" s="46"/>
    </row>
    <row r="95" spans="1:5" ht="14.4">
      <c r="A95" s="46"/>
      <c r="B95" s="46"/>
      <c r="C95" s="46"/>
      <c r="D95" s="46"/>
      <c r="E95" s="46"/>
    </row>
    <row r="96" spans="1:5" ht="14.4">
      <c r="A96" s="46"/>
      <c r="B96" s="46"/>
      <c r="C96" s="46"/>
      <c r="D96" s="46"/>
      <c r="E96" s="46"/>
    </row>
    <row r="97" spans="1:5" ht="14.4">
      <c r="A97" s="46"/>
      <c r="B97" s="46"/>
      <c r="C97" s="46"/>
      <c r="D97" s="46"/>
      <c r="E97" s="46"/>
    </row>
    <row r="98" spans="1:5" ht="14.4">
      <c r="A98" s="46"/>
      <c r="B98" s="46"/>
      <c r="C98" s="46"/>
      <c r="D98" s="46"/>
      <c r="E98" s="46"/>
    </row>
    <row r="99" spans="1:5" ht="14.4">
      <c r="A99" s="46"/>
      <c r="B99" s="46"/>
      <c r="C99" s="46"/>
      <c r="D99" s="46"/>
      <c r="E99" s="46"/>
    </row>
    <row r="100" spans="1:5" ht="14.4">
      <c r="A100" s="46"/>
      <c r="B100" s="46"/>
      <c r="C100" s="46"/>
      <c r="D100" s="46"/>
      <c r="E100" s="46"/>
    </row>
    <row r="101" spans="1:5" ht="14.4">
      <c r="A101" s="46"/>
      <c r="B101" s="46"/>
      <c r="C101" s="46"/>
      <c r="D101" s="46"/>
      <c r="E101" s="46"/>
    </row>
    <row r="102" spans="1:5" ht="14.4">
      <c r="A102" s="46"/>
      <c r="B102" s="46"/>
      <c r="C102" s="46"/>
      <c r="D102" s="46"/>
      <c r="E102" s="46"/>
    </row>
    <row r="103" spans="1:5" ht="14.4">
      <c r="A103" s="46"/>
      <c r="B103" s="46"/>
      <c r="C103" s="46"/>
      <c r="D103" s="46"/>
      <c r="E103" s="46"/>
    </row>
    <row r="104" spans="1:5" ht="14.4">
      <c r="A104" s="46"/>
      <c r="B104" s="46"/>
      <c r="C104" s="46"/>
      <c r="D104" s="46"/>
      <c r="E104" s="46"/>
    </row>
    <row r="105" spans="1:5" ht="14.4">
      <c r="A105" s="46"/>
      <c r="B105" s="46"/>
      <c r="C105" s="46"/>
      <c r="D105" s="46"/>
      <c r="E105" s="46"/>
    </row>
    <row r="106" spans="1:5" ht="14.4">
      <c r="A106" s="46"/>
      <c r="B106" s="46"/>
      <c r="C106" s="46"/>
      <c r="D106" s="46"/>
      <c r="E106" s="46"/>
    </row>
    <row r="107" spans="1:5" ht="14.4">
      <c r="A107" s="46"/>
      <c r="B107" s="46"/>
      <c r="C107" s="46"/>
      <c r="D107" s="46"/>
      <c r="E107" s="46"/>
    </row>
    <row r="108" spans="1:5" ht="14.4">
      <c r="A108" s="46"/>
      <c r="B108" s="46"/>
      <c r="C108" s="46"/>
      <c r="D108" s="46"/>
      <c r="E108" s="46"/>
    </row>
    <row r="109" spans="1:5" ht="14.4">
      <c r="A109" s="46"/>
      <c r="B109" s="46"/>
      <c r="C109" s="46"/>
      <c r="D109" s="46"/>
      <c r="E109" s="46"/>
    </row>
    <row r="110" spans="1:5" ht="14.4">
      <c r="A110" s="46"/>
      <c r="B110" s="46"/>
      <c r="C110" s="46"/>
      <c r="D110" s="46"/>
      <c r="E110" s="46"/>
    </row>
    <row r="111" spans="1:5" ht="14.4">
      <c r="A111" s="46"/>
      <c r="B111" s="46"/>
      <c r="C111" s="46"/>
      <c r="D111" s="46"/>
      <c r="E111" s="46"/>
    </row>
    <row r="112" spans="1:5" ht="14.4">
      <c r="A112" s="46"/>
      <c r="B112" s="46"/>
      <c r="C112" s="46"/>
      <c r="D112" s="46"/>
      <c r="E112" s="46"/>
    </row>
    <row r="113" spans="1:5" ht="14.4">
      <c r="A113" s="46"/>
      <c r="B113" s="46"/>
      <c r="C113" s="46"/>
      <c r="D113" s="46"/>
      <c r="E113" s="46"/>
    </row>
    <row r="114" spans="1:5" ht="14.4">
      <c r="A114" s="46"/>
      <c r="B114" s="46"/>
      <c r="C114" s="46"/>
      <c r="D114" s="46"/>
      <c r="E114" s="46"/>
    </row>
    <row r="115" spans="1:5" ht="14.4">
      <c r="A115" s="46"/>
      <c r="B115" s="46"/>
      <c r="C115" s="46"/>
      <c r="D115" s="46"/>
      <c r="E115" s="46"/>
    </row>
    <row r="116" spans="1:5" ht="14.4">
      <c r="A116" s="46"/>
      <c r="B116" s="46"/>
      <c r="C116" s="46"/>
      <c r="D116" s="46"/>
      <c r="E116" s="46"/>
    </row>
    <row r="117" spans="1:5" ht="14.4">
      <c r="A117" s="46"/>
      <c r="B117" s="46"/>
      <c r="C117" s="46"/>
      <c r="D117" s="46"/>
      <c r="E117" s="46"/>
    </row>
    <row r="118" spans="1:5" ht="14.4">
      <c r="A118" s="46"/>
      <c r="B118" s="46"/>
      <c r="C118" s="46"/>
      <c r="D118" s="46"/>
      <c r="E118" s="46"/>
    </row>
    <row r="119" spans="1:5" ht="14.4">
      <c r="A119" s="46"/>
      <c r="B119" s="46"/>
      <c r="C119" s="46"/>
      <c r="D119" s="46"/>
      <c r="E119" s="46"/>
    </row>
    <row r="120" spans="1:5" ht="14.4">
      <c r="A120" s="46"/>
      <c r="B120" s="46"/>
      <c r="C120" s="46"/>
      <c r="D120" s="46"/>
      <c r="E120" s="46"/>
    </row>
    <row r="121" spans="1:5" ht="14.4">
      <c r="A121" s="46"/>
      <c r="B121" s="46"/>
      <c r="C121" s="46"/>
      <c r="D121" s="46"/>
      <c r="E121" s="46"/>
    </row>
    <row r="122" spans="1:5" ht="14.4">
      <c r="A122" s="46"/>
      <c r="B122" s="46"/>
      <c r="C122" s="46"/>
      <c r="D122" s="46"/>
      <c r="E122" s="46"/>
    </row>
    <row r="123" spans="1:5" ht="14.4">
      <c r="A123" s="46"/>
      <c r="B123" s="46"/>
      <c r="C123" s="46"/>
      <c r="D123" s="46"/>
      <c r="E123" s="46"/>
    </row>
    <row r="124" spans="1:5" ht="14.4">
      <c r="A124" s="46"/>
      <c r="B124" s="46"/>
      <c r="C124" s="46"/>
      <c r="D124" s="46"/>
      <c r="E124" s="46"/>
    </row>
    <row r="125" spans="1:5" ht="14.4">
      <c r="A125" s="46"/>
      <c r="B125" s="46"/>
      <c r="C125" s="46"/>
      <c r="D125" s="46"/>
      <c r="E125" s="46"/>
    </row>
    <row r="126" spans="1:5" ht="14.4">
      <c r="A126" s="46"/>
      <c r="B126" s="46"/>
      <c r="C126" s="46"/>
      <c r="D126" s="46"/>
      <c r="E126" s="46"/>
    </row>
    <row r="127" spans="1:5" ht="14.4">
      <c r="A127" s="46"/>
      <c r="B127" s="46"/>
      <c r="C127" s="46"/>
      <c r="D127" s="46"/>
      <c r="E127" s="46"/>
    </row>
    <row r="128" spans="1:5" ht="14.4">
      <c r="A128" s="46"/>
      <c r="B128" s="46"/>
      <c r="C128" s="46"/>
      <c r="D128" s="46"/>
      <c r="E128" s="46"/>
    </row>
    <row r="129" spans="1:5" ht="14.4">
      <c r="A129" s="46"/>
      <c r="B129" s="46"/>
      <c r="C129" s="46"/>
      <c r="D129" s="46"/>
      <c r="E129" s="46"/>
    </row>
    <row r="130" spans="1:5" ht="14.4">
      <c r="A130" s="46"/>
      <c r="B130" s="46"/>
      <c r="C130" s="46"/>
      <c r="D130" s="46"/>
      <c r="E130" s="46"/>
    </row>
    <row r="131" spans="1:5" ht="14.4">
      <c r="A131" s="46"/>
      <c r="B131" s="46"/>
      <c r="C131" s="46"/>
      <c r="D131" s="46"/>
      <c r="E131" s="46"/>
    </row>
    <row r="132" spans="1:5" ht="14.4">
      <c r="A132" s="46"/>
      <c r="B132" s="46"/>
      <c r="C132" s="46"/>
      <c r="D132" s="46"/>
      <c r="E132" s="46"/>
    </row>
    <row r="133" spans="1:5" ht="14.4">
      <c r="A133" s="46"/>
      <c r="B133" s="46"/>
      <c r="C133" s="46"/>
      <c r="D133" s="46"/>
      <c r="E133" s="46"/>
    </row>
    <row r="134" spans="1:5" ht="14.4">
      <c r="A134" s="46"/>
      <c r="B134" s="46"/>
      <c r="C134" s="46"/>
      <c r="D134" s="46"/>
      <c r="E134" s="46"/>
    </row>
    <row r="135" spans="1:5" ht="14.4">
      <c r="A135" s="46"/>
      <c r="B135" s="46"/>
      <c r="C135" s="46"/>
      <c r="D135" s="46"/>
      <c r="E135" s="46"/>
    </row>
    <row r="136" spans="1:5" ht="14.4">
      <c r="A136" s="46"/>
      <c r="B136" s="46"/>
      <c r="C136" s="46"/>
      <c r="D136" s="46"/>
      <c r="E136" s="46"/>
    </row>
    <row r="137" spans="1:5" ht="14.4">
      <c r="A137" s="46"/>
      <c r="B137" s="46"/>
      <c r="C137" s="46"/>
      <c r="D137" s="46"/>
      <c r="E137" s="46"/>
    </row>
    <row r="138" spans="1:5" ht="14.4">
      <c r="A138" s="46"/>
      <c r="B138" s="46"/>
      <c r="C138" s="46"/>
      <c r="D138" s="46"/>
      <c r="E138" s="46"/>
    </row>
    <row r="139" spans="1:5" ht="14.4">
      <c r="A139" s="46"/>
      <c r="B139" s="46"/>
      <c r="C139" s="46"/>
      <c r="D139" s="46"/>
      <c r="E139" s="46"/>
    </row>
    <row r="140" spans="1:5" ht="14.4">
      <c r="A140" s="46"/>
      <c r="B140" s="46"/>
      <c r="C140" s="46"/>
      <c r="D140" s="46"/>
      <c r="E140" s="46"/>
    </row>
    <row r="141" spans="1:5" ht="14.4">
      <c r="A141" s="46"/>
      <c r="B141" s="46"/>
      <c r="C141" s="46"/>
      <c r="D141" s="46"/>
      <c r="E141" s="46"/>
    </row>
    <row r="142" spans="1:5" ht="14.4">
      <c r="A142" s="46"/>
      <c r="B142" s="46"/>
      <c r="C142" s="46"/>
      <c r="D142" s="46"/>
      <c r="E142" s="46"/>
    </row>
    <row r="143" spans="1:5" ht="14.4">
      <c r="A143" s="46"/>
      <c r="B143" s="46"/>
      <c r="C143" s="46"/>
      <c r="D143" s="46"/>
      <c r="E143" s="46"/>
    </row>
    <row r="144" spans="1:5" ht="14.4">
      <c r="A144" s="46"/>
      <c r="B144" s="46"/>
      <c r="C144" s="46"/>
      <c r="D144" s="46"/>
      <c r="E144" s="46"/>
    </row>
    <row r="145" spans="1:5" ht="14.4">
      <c r="A145" s="46"/>
      <c r="B145" s="46"/>
      <c r="C145" s="46"/>
      <c r="D145" s="46"/>
      <c r="E145" s="46"/>
    </row>
    <row r="146" spans="1:5" ht="14.4">
      <c r="A146" s="46"/>
      <c r="B146" s="46"/>
      <c r="C146" s="46"/>
      <c r="D146" s="46"/>
      <c r="E146" s="46"/>
    </row>
    <row r="147" spans="1:5" ht="14.4">
      <c r="A147" s="46"/>
      <c r="B147" s="46"/>
      <c r="C147" s="46"/>
      <c r="D147" s="46"/>
      <c r="E147" s="46"/>
    </row>
    <row r="148" spans="1:5" ht="14.4">
      <c r="A148" s="46"/>
      <c r="B148" s="46"/>
      <c r="C148" s="46"/>
      <c r="D148" s="46"/>
      <c r="E148" s="46"/>
    </row>
    <row r="149" spans="1:5" ht="14.4">
      <c r="A149" s="46"/>
      <c r="B149" s="46"/>
      <c r="C149" s="46"/>
      <c r="D149" s="46"/>
      <c r="E149" s="46"/>
    </row>
    <row r="150" spans="1:5" ht="14.4">
      <c r="A150" s="46"/>
      <c r="B150" s="46"/>
      <c r="C150" s="46"/>
      <c r="D150" s="46"/>
      <c r="E150" s="46"/>
    </row>
    <row r="151" spans="1:5" ht="14.4">
      <c r="A151" s="46"/>
      <c r="B151" s="46"/>
      <c r="C151" s="46"/>
      <c r="D151" s="46"/>
      <c r="E151" s="46"/>
    </row>
    <row r="152" spans="1:5" ht="14.4">
      <c r="A152" s="46"/>
      <c r="B152" s="46"/>
      <c r="C152" s="46"/>
      <c r="D152" s="46"/>
      <c r="E152" s="46"/>
    </row>
    <row r="153" spans="1:5" ht="14.4">
      <c r="A153" s="46"/>
      <c r="B153" s="46"/>
      <c r="C153" s="46"/>
      <c r="D153" s="46"/>
      <c r="E153" s="46"/>
    </row>
    <row r="154" spans="1:5" ht="14.4">
      <c r="A154" s="46"/>
      <c r="B154" s="46"/>
      <c r="C154" s="46"/>
      <c r="D154" s="46"/>
      <c r="E154" s="46"/>
    </row>
    <row r="155" spans="1:5" ht="14.4">
      <c r="A155" s="46"/>
      <c r="B155" s="46"/>
      <c r="C155" s="46"/>
      <c r="D155" s="46"/>
      <c r="E155" s="46"/>
    </row>
    <row r="156" spans="1:5" ht="14.4">
      <c r="A156" s="46"/>
      <c r="B156" s="46"/>
      <c r="C156" s="46"/>
      <c r="D156" s="46"/>
      <c r="E156" s="46"/>
    </row>
    <row r="157" spans="1:5" ht="14.4">
      <c r="A157" s="46"/>
      <c r="B157" s="46"/>
      <c r="C157" s="46"/>
      <c r="D157" s="46"/>
      <c r="E157" s="46"/>
    </row>
    <row r="158" spans="1:5" ht="14.4">
      <c r="A158" s="46"/>
      <c r="B158" s="46"/>
      <c r="C158" s="46"/>
      <c r="D158" s="46"/>
      <c r="E158" s="46"/>
    </row>
    <row r="159" spans="1:5" ht="14.4">
      <c r="A159" s="46"/>
      <c r="B159" s="46"/>
      <c r="C159" s="46"/>
      <c r="D159" s="46"/>
      <c r="E159" s="46"/>
    </row>
    <row r="160" spans="1:5" ht="14.4">
      <c r="A160" s="46"/>
      <c r="B160" s="46"/>
      <c r="C160" s="46"/>
      <c r="D160" s="46"/>
      <c r="E160" s="46"/>
    </row>
    <row r="161" spans="1:5" ht="14.4">
      <c r="A161" s="46"/>
      <c r="B161" s="46"/>
      <c r="C161" s="46"/>
      <c r="D161" s="46"/>
      <c r="E161" s="46"/>
    </row>
    <row r="162" spans="1:5" ht="14.4">
      <c r="A162" s="46"/>
      <c r="B162" s="46"/>
      <c r="C162" s="46"/>
      <c r="D162" s="46"/>
      <c r="E162" s="46"/>
    </row>
    <row r="163" spans="1:5" ht="14.4">
      <c r="A163" s="46"/>
      <c r="B163" s="46"/>
      <c r="C163" s="46"/>
      <c r="D163" s="46"/>
      <c r="E163" s="46"/>
    </row>
    <row r="164" spans="1:5" ht="14.4">
      <c r="A164" s="46"/>
      <c r="B164" s="46"/>
      <c r="C164" s="46"/>
      <c r="D164" s="46"/>
      <c r="E164" s="46"/>
    </row>
    <row r="165" spans="1:5" ht="14.4">
      <c r="A165" s="46"/>
      <c r="B165" s="46"/>
      <c r="C165" s="46"/>
      <c r="D165" s="46"/>
      <c r="E165" s="46"/>
    </row>
    <row r="166" spans="1:5" ht="14.4">
      <c r="A166" s="46"/>
      <c r="B166" s="46"/>
      <c r="C166" s="46"/>
      <c r="D166" s="46"/>
      <c r="E166" s="46"/>
    </row>
    <row r="167" spans="1:5" ht="14.4">
      <c r="A167" s="46"/>
      <c r="B167" s="46"/>
      <c r="C167" s="46"/>
      <c r="D167" s="46"/>
      <c r="E167" s="46"/>
    </row>
    <row r="168" spans="1:5" ht="14.4">
      <c r="A168" s="46"/>
      <c r="B168" s="46"/>
      <c r="C168" s="46"/>
      <c r="D168" s="46"/>
      <c r="E168" s="46"/>
    </row>
    <row r="169" spans="1:5" ht="14.4">
      <c r="A169" s="46"/>
      <c r="B169" s="46"/>
      <c r="C169" s="46"/>
      <c r="D169" s="46"/>
      <c r="E169" s="46"/>
    </row>
    <row r="170" spans="1:5" ht="14.4">
      <c r="A170" s="46"/>
      <c r="B170" s="46"/>
      <c r="C170" s="46"/>
      <c r="D170" s="46"/>
      <c r="E170" s="46"/>
    </row>
    <row r="171" spans="1:5" ht="14.4">
      <c r="A171" s="46"/>
      <c r="B171" s="46"/>
      <c r="C171" s="46"/>
      <c r="D171" s="46"/>
      <c r="E171" s="46"/>
    </row>
    <row r="172" spans="1:5" ht="14.4">
      <c r="A172" s="46"/>
      <c r="B172" s="46"/>
      <c r="C172" s="46"/>
      <c r="D172" s="46"/>
      <c r="E172" s="46"/>
    </row>
    <row r="173" spans="1:5" ht="14.4">
      <c r="A173" s="46"/>
      <c r="B173" s="46"/>
      <c r="C173" s="46"/>
      <c r="D173" s="46"/>
      <c r="E173" s="46"/>
    </row>
    <row r="174" spans="1:5" ht="14.4">
      <c r="A174" s="46"/>
      <c r="B174" s="46"/>
      <c r="C174" s="46"/>
      <c r="D174" s="46"/>
      <c r="E174" s="46"/>
    </row>
    <row r="175" spans="1:5" ht="14.4">
      <c r="A175" s="46"/>
      <c r="B175" s="46"/>
      <c r="C175" s="46"/>
      <c r="D175" s="46"/>
      <c r="E175" s="46"/>
    </row>
    <row r="176" spans="1:5" ht="14.4">
      <c r="A176" s="46"/>
      <c r="B176" s="46"/>
      <c r="C176" s="46"/>
      <c r="D176" s="46"/>
      <c r="E176" s="46"/>
    </row>
    <row r="177" spans="1:5" ht="14.4">
      <c r="A177" s="46"/>
      <c r="B177" s="46"/>
      <c r="C177" s="46"/>
      <c r="D177" s="46"/>
      <c r="E177" s="46"/>
    </row>
    <row r="178" spans="1:5" ht="14.4">
      <c r="A178" s="46"/>
      <c r="B178" s="46"/>
      <c r="C178" s="46"/>
      <c r="D178" s="46"/>
      <c r="E178" s="46"/>
    </row>
    <row r="179" spans="1:5" ht="14.4">
      <c r="A179" s="46"/>
      <c r="B179" s="46"/>
      <c r="C179" s="46"/>
      <c r="D179" s="46"/>
      <c r="E179" s="46"/>
    </row>
    <row r="180" spans="1:5" ht="14.4">
      <c r="A180" s="46"/>
      <c r="B180" s="46"/>
      <c r="C180" s="46"/>
      <c r="D180" s="46"/>
      <c r="E180" s="46"/>
    </row>
    <row r="181" spans="1:5" ht="14.4">
      <c r="A181" s="46"/>
      <c r="B181" s="46"/>
      <c r="C181" s="46"/>
      <c r="D181" s="46"/>
      <c r="E181" s="46"/>
    </row>
    <row r="182" spans="1:5" ht="14.4">
      <c r="A182" s="46"/>
      <c r="B182" s="46"/>
      <c r="C182" s="46"/>
      <c r="D182" s="46"/>
      <c r="E182" s="46"/>
    </row>
    <row r="183" spans="1:5" ht="14.4">
      <c r="A183" s="46"/>
      <c r="B183" s="46"/>
      <c r="C183" s="46"/>
      <c r="D183" s="46"/>
      <c r="E183" s="46"/>
    </row>
    <row r="184" spans="1:5" ht="14.4">
      <c r="A184" s="46"/>
      <c r="B184" s="46"/>
      <c r="C184" s="46"/>
      <c r="D184" s="46"/>
      <c r="E184" s="46"/>
    </row>
    <row r="185" spans="1:5" ht="14.4">
      <c r="A185" s="46"/>
      <c r="B185" s="46"/>
      <c r="C185" s="46"/>
      <c r="D185" s="46"/>
      <c r="E185" s="46"/>
    </row>
    <row r="186" spans="1:5" ht="14.4">
      <c r="A186" s="46"/>
      <c r="B186" s="46"/>
      <c r="C186" s="46"/>
      <c r="D186" s="46"/>
      <c r="E186" s="46"/>
    </row>
    <row r="187" spans="1:5" ht="14.4">
      <c r="A187" s="46"/>
      <c r="B187" s="46"/>
      <c r="C187" s="46"/>
      <c r="D187" s="46"/>
      <c r="E187" s="46"/>
    </row>
    <row r="188" spans="1:5" ht="14.4">
      <c r="A188" s="46"/>
      <c r="B188" s="46"/>
      <c r="C188" s="46"/>
      <c r="D188" s="46"/>
      <c r="E188" s="46"/>
    </row>
    <row r="189" spans="1:5" ht="14.4">
      <c r="A189" s="46"/>
      <c r="B189" s="46"/>
      <c r="C189" s="46"/>
      <c r="D189" s="46"/>
      <c r="E189" s="46"/>
    </row>
    <row r="190" spans="1:5" ht="14.4">
      <c r="A190" s="46"/>
      <c r="B190" s="46"/>
      <c r="C190" s="46"/>
      <c r="D190" s="46"/>
      <c r="E190" s="46"/>
    </row>
    <row r="191" spans="1:5" ht="14.4">
      <c r="A191" s="46"/>
      <c r="B191" s="46"/>
      <c r="C191" s="46"/>
      <c r="D191" s="46"/>
      <c r="E191" s="46"/>
    </row>
    <row r="192" spans="1:5" ht="14.4">
      <c r="A192" s="46"/>
      <c r="B192" s="46"/>
      <c r="C192" s="46"/>
      <c r="D192" s="46"/>
      <c r="E192" s="46"/>
    </row>
    <row r="193" spans="1:5" ht="14.4">
      <c r="A193" s="46"/>
      <c r="B193" s="46"/>
      <c r="C193" s="46"/>
      <c r="D193" s="46"/>
      <c r="E193" s="46"/>
    </row>
    <row r="194" spans="1:5" ht="14.4">
      <c r="A194" s="46"/>
      <c r="B194" s="46"/>
      <c r="C194" s="46"/>
      <c r="D194" s="46"/>
      <c r="E194" s="46"/>
    </row>
    <row r="195" spans="1:5" ht="14.4">
      <c r="A195" s="46"/>
      <c r="B195" s="46"/>
      <c r="C195" s="46"/>
      <c r="D195" s="46"/>
      <c r="E195" s="46"/>
    </row>
    <row r="196" spans="1:5" ht="14.4">
      <c r="A196" s="46"/>
      <c r="B196" s="46"/>
      <c r="C196" s="46"/>
      <c r="D196" s="46"/>
      <c r="E196" s="46"/>
    </row>
    <row r="197" spans="1:5" ht="14.4">
      <c r="A197" s="46"/>
      <c r="B197" s="46"/>
      <c r="C197" s="46"/>
      <c r="D197" s="46"/>
      <c r="E197" s="46"/>
    </row>
    <row r="198" spans="1:5" ht="14.4">
      <c r="A198" s="46"/>
      <c r="B198" s="46"/>
      <c r="C198" s="46"/>
      <c r="D198" s="46"/>
      <c r="E198" s="46"/>
    </row>
    <row r="199" spans="1:5" ht="14.4">
      <c r="A199" s="46"/>
      <c r="B199" s="46"/>
      <c r="C199" s="46"/>
      <c r="D199" s="46"/>
      <c r="E199" s="46"/>
    </row>
    <row r="200" spans="1:5" ht="14.4">
      <c r="A200" s="46"/>
      <c r="B200" s="46"/>
      <c r="C200" s="46"/>
      <c r="D200" s="46"/>
      <c r="E200" s="46"/>
    </row>
    <row r="201" spans="1:5" ht="14.4">
      <c r="A201" s="46"/>
      <c r="B201" s="46"/>
      <c r="C201" s="46"/>
      <c r="D201" s="46"/>
      <c r="E201" s="46"/>
    </row>
    <row r="202" spans="1:5" ht="14.4">
      <c r="A202" s="46"/>
      <c r="B202" s="46"/>
      <c r="C202" s="46"/>
      <c r="D202" s="46"/>
      <c r="E202" s="46"/>
    </row>
    <row r="203" spans="1:5" ht="14.4">
      <c r="A203" s="46"/>
      <c r="B203" s="46"/>
      <c r="C203" s="46"/>
      <c r="D203" s="46"/>
      <c r="E203" s="46"/>
    </row>
    <row r="204" spans="1:5" ht="14.4">
      <c r="A204" s="46"/>
      <c r="B204" s="46"/>
      <c r="C204" s="46"/>
      <c r="D204" s="46"/>
      <c r="E204" s="46"/>
    </row>
    <row r="205" spans="1:5" ht="14.4">
      <c r="A205" s="46"/>
      <c r="B205" s="46"/>
      <c r="C205" s="46"/>
      <c r="D205" s="46"/>
      <c r="E205" s="46"/>
    </row>
    <row r="206" spans="1:5" ht="14.4">
      <c r="A206" s="46"/>
      <c r="B206" s="46"/>
      <c r="C206" s="46"/>
      <c r="D206" s="46"/>
      <c r="E206" s="46"/>
    </row>
    <row r="207" spans="1:5" ht="14.4">
      <c r="A207" s="46"/>
      <c r="B207" s="46"/>
      <c r="C207" s="46"/>
      <c r="D207" s="46"/>
      <c r="E207" s="46"/>
    </row>
    <row r="208" spans="1:5" ht="14.4">
      <c r="A208" s="46"/>
      <c r="B208" s="46"/>
      <c r="C208" s="46"/>
      <c r="D208" s="46"/>
      <c r="E208" s="46"/>
    </row>
    <row r="209" spans="1:5" ht="14.4">
      <c r="A209" s="46"/>
      <c r="B209" s="46"/>
      <c r="C209" s="46"/>
      <c r="D209" s="46"/>
      <c r="E209" s="46"/>
    </row>
    <row r="210" spans="1:5" ht="14.4">
      <c r="A210" s="46"/>
      <c r="B210" s="46"/>
      <c r="C210" s="46"/>
      <c r="D210" s="46"/>
      <c r="E210" s="46"/>
    </row>
    <row r="211" spans="1:5" ht="14.4">
      <c r="A211" s="46"/>
      <c r="B211" s="46"/>
      <c r="C211" s="46"/>
      <c r="D211" s="46"/>
      <c r="E211" s="46"/>
    </row>
    <row r="212" spans="1:5" ht="14.4">
      <c r="A212" s="46"/>
      <c r="B212" s="46"/>
      <c r="C212" s="46"/>
      <c r="D212" s="46"/>
      <c r="E212" s="46"/>
    </row>
    <row r="213" spans="1:5" ht="14.4">
      <c r="A213" s="46"/>
      <c r="B213" s="46"/>
      <c r="C213" s="46"/>
      <c r="D213" s="46"/>
      <c r="E213" s="46"/>
    </row>
    <row r="214" spans="1:5" ht="14.4">
      <c r="A214" s="46"/>
      <c r="B214" s="46"/>
      <c r="C214" s="46"/>
      <c r="D214" s="46"/>
      <c r="E214" s="46"/>
    </row>
    <row r="215" spans="1:5" ht="14.4">
      <c r="A215" s="46"/>
      <c r="B215" s="46"/>
      <c r="C215" s="46"/>
      <c r="D215" s="46"/>
      <c r="E215" s="46"/>
    </row>
    <row r="216" spans="1:5" ht="14.4">
      <c r="A216" s="46"/>
      <c r="B216" s="46"/>
      <c r="C216" s="46"/>
      <c r="D216" s="46"/>
      <c r="E216" s="46"/>
    </row>
    <row r="217" spans="1:5" ht="14.4">
      <c r="A217" s="46"/>
      <c r="B217" s="46"/>
      <c r="C217" s="46"/>
      <c r="D217" s="46"/>
      <c r="E217" s="46"/>
    </row>
    <row r="218" spans="1:5" ht="14.4">
      <c r="A218" s="46"/>
      <c r="B218" s="46"/>
      <c r="C218" s="46"/>
      <c r="D218" s="46"/>
      <c r="E218" s="46"/>
    </row>
    <row r="219" spans="1:5" ht="14.4">
      <c r="A219" s="46"/>
      <c r="B219" s="46"/>
      <c r="C219" s="46"/>
      <c r="D219" s="46"/>
      <c r="E219" s="46"/>
    </row>
    <row r="220" spans="1:5" ht="14.4">
      <c r="A220" s="46"/>
      <c r="B220" s="46"/>
      <c r="C220" s="46"/>
      <c r="D220" s="46"/>
      <c r="E220" s="46"/>
    </row>
    <row r="221" spans="1:5" ht="14.4">
      <c r="A221" s="46"/>
      <c r="B221" s="46"/>
      <c r="C221" s="46"/>
      <c r="D221" s="46"/>
      <c r="E221" s="46"/>
    </row>
    <row r="222" spans="1:5" ht="14.4">
      <c r="A222" s="46"/>
      <c r="B222" s="46"/>
      <c r="C222" s="46"/>
      <c r="D222" s="46"/>
      <c r="E222" s="46"/>
    </row>
    <row r="223" spans="1:5" ht="14.4">
      <c r="A223" s="46"/>
      <c r="B223" s="46"/>
      <c r="C223" s="46"/>
      <c r="D223" s="46"/>
      <c r="E223" s="46"/>
    </row>
    <row r="224" spans="1:5" ht="14.4">
      <c r="A224" s="46"/>
      <c r="B224" s="46"/>
      <c r="C224" s="46"/>
      <c r="D224" s="46"/>
      <c r="E224" s="46"/>
    </row>
    <row r="225" spans="1:5" ht="14.4">
      <c r="A225" s="46"/>
      <c r="B225" s="46"/>
      <c r="C225" s="46"/>
      <c r="D225" s="46"/>
      <c r="E225" s="46"/>
    </row>
    <row r="226" spans="1:5" ht="14.4">
      <c r="A226" s="46"/>
      <c r="B226" s="46"/>
      <c r="C226" s="46"/>
      <c r="D226" s="46"/>
      <c r="E226" s="46"/>
    </row>
    <row r="227" spans="1:5" ht="14.4">
      <c r="A227" s="46"/>
      <c r="B227" s="46"/>
      <c r="C227" s="46"/>
      <c r="D227" s="46"/>
      <c r="E227" s="46"/>
    </row>
    <row r="228" spans="1:5" ht="14.4">
      <c r="A228" s="46"/>
      <c r="B228" s="46"/>
      <c r="C228" s="46"/>
      <c r="D228" s="46"/>
      <c r="E228" s="46"/>
    </row>
    <row r="229" spans="1:5" ht="14.4">
      <c r="A229" s="46"/>
      <c r="B229" s="46"/>
      <c r="C229" s="46"/>
      <c r="D229" s="46"/>
      <c r="E229" s="46"/>
    </row>
    <row r="230" spans="1:5" ht="14.4">
      <c r="A230" s="46"/>
      <c r="B230" s="46"/>
      <c r="C230" s="46"/>
      <c r="D230" s="46"/>
      <c r="E230" s="46"/>
    </row>
    <row r="231" spans="1:5" ht="14.4">
      <c r="A231" s="46"/>
      <c r="B231" s="46"/>
      <c r="C231" s="46"/>
      <c r="D231" s="46"/>
      <c r="E231" s="46"/>
    </row>
    <row r="232" spans="1:5" ht="14.4">
      <c r="A232" s="46"/>
      <c r="B232" s="46"/>
      <c r="C232" s="46"/>
      <c r="D232" s="46"/>
      <c r="E232" s="46"/>
    </row>
    <row r="233" spans="1:5" ht="14.4">
      <c r="A233" s="46"/>
      <c r="B233" s="46"/>
      <c r="C233" s="46"/>
      <c r="D233" s="46"/>
      <c r="E233" s="46"/>
    </row>
    <row r="234" spans="1:5" ht="14.4">
      <c r="A234" s="46"/>
      <c r="B234" s="46"/>
      <c r="C234" s="46"/>
      <c r="D234" s="46"/>
      <c r="E234" s="46"/>
    </row>
    <row r="235" spans="1:5" ht="14.4">
      <c r="A235" s="46"/>
      <c r="B235" s="46"/>
      <c r="C235" s="46"/>
      <c r="D235" s="46"/>
      <c r="E235" s="46"/>
    </row>
    <row r="236" spans="1:5" ht="14.4">
      <c r="A236" s="46"/>
      <c r="B236" s="46"/>
      <c r="C236" s="46"/>
      <c r="D236" s="46"/>
      <c r="E236" s="46"/>
    </row>
    <row r="237" spans="1:5" ht="14.4">
      <c r="A237" s="46"/>
      <c r="B237" s="46"/>
      <c r="C237" s="46"/>
      <c r="D237" s="46"/>
      <c r="E237" s="46"/>
    </row>
    <row r="238" spans="1:5" ht="14.4">
      <c r="A238" s="46"/>
      <c r="B238" s="46"/>
      <c r="C238" s="46"/>
      <c r="D238" s="46"/>
      <c r="E238" s="46"/>
    </row>
    <row r="239" spans="1:5" ht="14.4">
      <c r="A239" s="46"/>
      <c r="B239" s="46"/>
      <c r="C239" s="46"/>
      <c r="D239" s="46"/>
      <c r="E239" s="46"/>
    </row>
    <row r="240" spans="1:5" ht="14.4">
      <c r="A240" s="46"/>
      <c r="B240" s="46"/>
      <c r="C240" s="46"/>
      <c r="D240" s="46"/>
      <c r="E240" s="46"/>
    </row>
    <row r="241" spans="1:5" ht="14.4">
      <c r="A241" s="46"/>
      <c r="B241" s="46"/>
      <c r="C241" s="46"/>
      <c r="D241" s="46"/>
      <c r="E241" s="46"/>
    </row>
    <row r="242" spans="1:5" ht="14.4">
      <c r="A242" s="46"/>
      <c r="B242" s="46"/>
      <c r="C242" s="46"/>
      <c r="D242" s="46"/>
      <c r="E242" s="46"/>
    </row>
    <row r="243" spans="1:5" ht="14.4">
      <c r="A243" s="46"/>
      <c r="B243" s="46"/>
      <c r="C243" s="46"/>
      <c r="D243" s="46"/>
      <c r="E243" s="46"/>
    </row>
    <row r="244" spans="1:5" ht="14.4">
      <c r="A244" s="46"/>
      <c r="B244" s="46"/>
      <c r="C244" s="46"/>
      <c r="D244" s="46"/>
      <c r="E244" s="46"/>
    </row>
    <row r="245" spans="1:5" ht="14.4">
      <c r="A245" s="46"/>
      <c r="B245" s="46"/>
      <c r="C245" s="46"/>
      <c r="D245" s="46"/>
      <c r="E245" s="46"/>
    </row>
    <row r="246" spans="1:5" ht="14.4">
      <c r="A246" s="46"/>
      <c r="B246" s="46"/>
      <c r="C246" s="46"/>
      <c r="D246" s="46"/>
      <c r="E246" s="46"/>
    </row>
    <row r="247" spans="1:5" ht="14.4">
      <c r="A247" s="46"/>
      <c r="B247" s="46"/>
      <c r="C247" s="46"/>
      <c r="D247" s="46"/>
      <c r="E247" s="46"/>
    </row>
    <row r="248" spans="1:5" ht="14.4">
      <c r="A248" s="46"/>
      <c r="B248" s="46"/>
      <c r="C248" s="46"/>
      <c r="D248" s="46"/>
      <c r="E248" s="46"/>
    </row>
    <row r="249" spans="1:5" ht="14.4">
      <c r="A249" s="46"/>
      <c r="B249" s="46"/>
      <c r="C249" s="46"/>
      <c r="D249" s="46"/>
      <c r="E249" s="46"/>
    </row>
    <row r="250" spans="1:5" ht="14.4">
      <c r="A250" s="46"/>
      <c r="B250" s="46"/>
      <c r="C250" s="46"/>
      <c r="D250" s="46"/>
      <c r="E250" s="46"/>
    </row>
    <row r="251" spans="1:5" ht="14.4">
      <c r="A251" s="46"/>
      <c r="B251" s="46"/>
      <c r="C251" s="46"/>
      <c r="D251" s="46"/>
      <c r="E251" s="46"/>
    </row>
    <row r="252" spans="1:5" ht="14.4">
      <c r="A252" s="46"/>
      <c r="B252" s="46"/>
      <c r="C252" s="46"/>
      <c r="D252" s="46"/>
      <c r="E252" s="46"/>
    </row>
    <row r="253" spans="1:5" ht="14.4">
      <c r="A253" s="46"/>
      <c r="B253" s="46"/>
      <c r="C253" s="46"/>
      <c r="D253" s="46"/>
      <c r="E253" s="46"/>
    </row>
    <row r="254" spans="1:5" ht="14.4">
      <c r="A254" s="46"/>
      <c r="B254" s="46"/>
      <c r="C254" s="46"/>
      <c r="D254" s="46"/>
      <c r="E254" s="46"/>
    </row>
    <row r="255" spans="1:5" ht="14.4">
      <c r="A255" s="46"/>
      <c r="B255" s="46"/>
      <c r="C255" s="46"/>
      <c r="D255" s="46"/>
      <c r="E255" s="46"/>
    </row>
    <row r="256" spans="1:5" ht="14.4">
      <c r="A256" s="46"/>
      <c r="B256" s="46"/>
      <c r="C256" s="46"/>
      <c r="D256" s="46"/>
      <c r="E256" s="46"/>
    </row>
    <row r="257" spans="1:5" ht="14.4">
      <c r="A257" s="46"/>
      <c r="B257" s="46"/>
      <c r="C257" s="46"/>
      <c r="D257" s="46"/>
      <c r="E257" s="46"/>
    </row>
    <row r="258" spans="1:5" ht="14.4">
      <c r="A258" s="46"/>
      <c r="B258" s="46"/>
      <c r="C258" s="46"/>
      <c r="D258" s="46"/>
      <c r="E258" s="46"/>
    </row>
    <row r="259" spans="1:5" ht="14.4">
      <c r="A259" s="46"/>
      <c r="B259" s="46"/>
      <c r="C259" s="46"/>
      <c r="D259" s="46"/>
      <c r="E259" s="46"/>
    </row>
    <row r="260" spans="1:5" ht="14.4">
      <c r="A260" s="46"/>
      <c r="B260" s="46"/>
      <c r="C260" s="46"/>
      <c r="D260" s="46"/>
      <c r="E260" s="46"/>
    </row>
    <row r="261" spans="1:5" ht="14.4">
      <c r="A261" s="46"/>
      <c r="B261" s="46"/>
      <c r="C261" s="46"/>
      <c r="D261" s="46"/>
      <c r="E261" s="46"/>
    </row>
    <row r="262" spans="1:5" ht="14.4">
      <c r="A262" s="46"/>
      <c r="B262" s="46"/>
      <c r="C262" s="46"/>
      <c r="D262" s="46"/>
      <c r="E262" s="46"/>
    </row>
    <row r="263" spans="1:5" ht="14.4">
      <c r="A263" s="46"/>
      <c r="B263" s="46"/>
      <c r="C263" s="46"/>
      <c r="D263" s="46"/>
      <c r="E263" s="46"/>
    </row>
    <row r="264" spans="1:5" ht="14.4">
      <c r="A264" s="46"/>
      <c r="B264" s="46"/>
      <c r="C264" s="46"/>
      <c r="D264" s="46"/>
      <c r="E264" s="46"/>
    </row>
    <row r="265" spans="1:5" ht="14.4">
      <c r="A265" s="46"/>
      <c r="B265" s="46"/>
      <c r="C265" s="46"/>
      <c r="D265" s="46"/>
      <c r="E265" s="46"/>
    </row>
    <row r="266" spans="1:5" ht="14.4">
      <c r="A266" s="46"/>
      <c r="B266" s="46"/>
      <c r="C266" s="46"/>
      <c r="D266" s="46"/>
      <c r="E266" s="46"/>
    </row>
    <row r="267" spans="1:5" ht="14.4">
      <c r="A267" s="46"/>
      <c r="B267" s="46"/>
      <c r="C267" s="46"/>
      <c r="D267" s="46"/>
      <c r="E267" s="46"/>
    </row>
    <row r="268" spans="1:5" ht="14.4">
      <c r="A268" s="46"/>
      <c r="B268" s="46"/>
      <c r="C268" s="46"/>
      <c r="D268" s="46"/>
      <c r="E268" s="46"/>
    </row>
    <row r="269" spans="1:5" ht="14.4">
      <c r="A269" s="46"/>
      <c r="B269" s="46"/>
      <c r="C269" s="46"/>
      <c r="D269" s="46"/>
      <c r="E269" s="46"/>
    </row>
    <row r="270" spans="1:5" ht="14.4">
      <c r="A270" s="46"/>
      <c r="B270" s="46"/>
      <c r="C270" s="46"/>
      <c r="D270" s="46"/>
      <c r="E270" s="46"/>
    </row>
    <row r="271" spans="1:5" ht="14.4">
      <c r="A271" s="46"/>
      <c r="B271" s="46"/>
      <c r="C271" s="46"/>
      <c r="D271" s="46"/>
      <c r="E271" s="46"/>
    </row>
    <row r="272" spans="1:5" ht="14.4">
      <c r="A272" s="46"/>
      <c r="B272" s="46"/>
      <c r="C272" s="46"/>
      <c r="D272" s="46"/>
      <c r="E272" s="46"/>
    </row>
    <row r="273" spans="1:5" ht="14.4">
      <c r="A273" s="46"/>
      <c r="B273" s="46"/>
      <c r="C273" s="46"/>
      <c r="D273" s="46"/>
      <c r="E273" s="46"/>
    </row>
    <row r="274" spans="1:5" ht="14.4">
      <c r="A274" s="46"/>
      <c r="B274" s="46"/>
      <c r="C274" s="46"/>
      <c r="D274" s="46"/>
      <c r="E274" s="46"/>
    </row>
    <row r="275" spans="1:5" ht="14.4">
      <c r="A275" s="46"/>
      <c r="B275" s="46"/>
      <c r="C275" s="46"/>
      <c r="D275" s="46"/>
      <c r="E275" s="46"/>
    </row>
    <row r="276" spans="1:5" ht="14.4">
      <c r="A276" s="46"/>
      <c r="B276" s="46"/>
      <c r="C276" s="46"/>
      <c r="D276" s="46"/>
      <c r="E276" s="46"/>
    </row>
    <row r="277" spans="1:5" ht="14.4">
      <c r="A277" s="46"/>
      <c r="B277" s="46"/>
      <c r="C277" s="46"/>
      <c r="D277" s="46"/>
      <c r="E277" s="46"/>
    </row>
    <row r="278" spans="1:5" ht="14.4">
      <c r="A278" s="46"/>
      <c r="B278" s="46"/>
      <c r="C278" s="46"/>
      <c r="D278" s="46"/>
      <c r="E278" s="46"/>
    </row>
    <row r="279" spans="1:5" ht="14.4">
      <c r="A279" s="46"/>
      <c r="B279" s="46"/>
      <c r="C279" s="46"/>
      <c r="D279" s="46"/>
      <c r="E279" s="46"/>
    </row>
    <row r="280" spans="1:5" ht="14.4">
      <c r="A280" s="46"/>
      <c r="B280" s="46"/>
      <c r="C280" s="46"/>
      <c r="D280" s="46"/>
      <c r="E280" s="46"/>
    </row>
    <row r="281" spans="1:5" ht="14.4">
      <c r="A281" s="46"/>
      <c r="B281" s="46"/>
      <c r="C281" s="46"/>
      <c r="D281" s="46"/>
      <c r="E281" s="46"/>
    </row>
    <row r="282" spans="1:5" ht="14.4">
      <c r="A282" s="46"/>
      <c r="B282" s="46"/>
      <c r="C282" s="46"/>
      <c r="D282" s="46"/>
      <c r="E282" s="46"/>
    </row>
    <row r="283" spans="1:5" ht="14.4">
      <c r="A283" s="46"/>
      <c r="B283" s="46"/>
      <c r="C283" s="46"/>
      <c r="D283" s="46"/>
      <c r="E283" s="46"/>
    </row>
    <row r="284" spans="1:5" ht="14.4">
      <c r="A284" s="46"/>
      <c r="B284" s="46"/>
      <c r="C284" s="46"/>
      <c r="D284" s="46"/>
      <c r="E284" s="46"/>
    </row>
    <row r="285" spans="1:5" ht="14.4">
      <c r="A285" s="46"/>
      <c r="B285" s="46"/>
      <c r="C285" s="46"/>
      <c r="D285" s="46"/>
      <c r="E285" s="46"/>
    </row>
    <row r="286" spans="1:5" ht="14.4">
      <c r="A286" s="46"/>
      <c r="B286" s="46"/>
      <c r="C286" s="46"/>
      <c r="D286" s="46"/>
      <c r="E286" s="46"/>
    </row>
    <row r="287" spans="1:5" ht="14.4">
      <c r="A287" s="46"/>
      <c r="B287" s="46"/>
      <c r="C287" s="46"/>
      <c r="D287" s="46"/>
      <c r="E287" s="46"/>
    </row>
    <row r="288" spans="1:5" ht="14.4">
      <c r="A288" s="46"/>
      <c r="B288" s="46"/>
      <c r="C288" s="46"/>
      <c r="D288" s="46"/>
      <c r="E288" s="46"/>
    </row>
    <row r="289" spans="1:5" ht="14.4">
      <c r="A289" s="46"/>
      <c r="B289" s="46"/>
      <c r="C289" s="46"/>
      <c r="D289" s="46"/>
      <c r="E289" s="46"/>
    </row>
    <row r="290" spans="1:5" ht="14.4">
      <c r="A290" s="46"/>
      <c r="B290" s="46"/>
      <c r="C290" s="46"/>
      <c r="D290" s="46"/>
      <c r="E290" s="46"/>
    </row>
    <row r="291" spans="1:5" ht="14.4">
      <c r="A291" s="46"/>
      <c r="B291" s="46"/>
      <c r="C291" s="46"/>
      <c r="D291" s="46"/>
      <c r="E291" s="46"/>
    </row>
    <row r="292" spans="1:5" ht="14.4">
      <c r="A292" s="46"/>
      <c r="B292" s="46"/>
      <c r="C292" s="46"/>
      <c r="D292" s="46"/>
      <c r="E292" s="46"/>
    </row>
    <row r="293" spans="1:5" ht="14.4">
      <c r="A293" s="46"/>
      <c r="B293" s="46"/>
      <c r="C293" s="46"/>
      <c r="D293" s="46"/>
      <c r="E293" s="46"/>
    </row>
    <row r="294" spans="1:5" ht="14.4">
      <c r="A294" s="46"/>
      <c r="B294" s="46"/>
      <c r="C294" s="46"/>
      <c r="D294" s="46"/>
      <c r="E294" s="46"/>
    </row>
    <row r="295" spans="1:5" ht="14.4">
      <c r="A295" s="46"/>
      <c r="B295" s="46"/>
      <c r="C295" s="46"/>
      <c r="D295" s="46"/>
      <c r="E295" s="46"/>
    </row>
    <row r="296" spans="1:5" ht="14.4">
      <c r="A296" s="46"/>
      <c r="B296" s="46"/>
      <c r="C296" s="46"/>
      <c r="D296" s="46"/>
      <c r="E296" s="46"/>
    </row>
    <row r="297" spans="1:5" ht="14.4">
      <c r="A297" s="46"/>
      <c r="B297" s="46"/>
      <c r="C297" s="46"/>
      <c r="D297" s="46"/>
      <c r="E297" s="46"/>
    </row>
    <row r="298" spans="1:5" ht="14.4">
      <c r="A298" s="46"/>
      <c r="B298" s="46"/>
      <c r="C298" s="46"/>
      <c r="D298" s="46"/>
      <c r="E298" s="46"/>
    </row>
    <row r="299" spans="1:5" ht="14.4">
      <c r="A299" s="46"/>
      <c r="B299" s="46"/>
      <c r="C299" s="46"/>
      <c r="D299" s="46"/>
      <c r="E299" s="46"/>
    </row>
    <row r="300" spans="1:5" ht="14.4">
      <c r="A300" s="46"/>
      <c r="B300" s="46"/>
      <c r="C300" s="46"/>
      <c r="D300" s="46"/>
      <c r="E300" s="46"/>
    </row>
    <row r="301" spans="1:5" ht="14.4">
      <c r="A301" s="46"/>
      <c r="B301" s="46"/>
      <c r="C301" s="46"/>
      <c r="D301" s="46"/>
      <c r="E301" s="46"/>
    </row>
    <row r="302" spans="1:5" ht="14.4">
      <c r="A302" s="46"/>
      <c r="B302" s="46"/>
      <c r="C302" s="46"/>
      <c r="D302" s="46"/>
      <c r="E302" s="46"/>
    </row>
    <row r="303" spans="1:5" ht="14.4">
      <c r="A303" s="46"/>
      <c r="B303" s="46"/>
      <c r="C303" s="46"/>
      <c r="D303" s="46"/>
      <c r="E303" s="46"/>
    </row>
    <row r="304" spans="1:5" ht="14.4">
      <c r="A304" s="46"/>
      <c r="B304" s="46"/>
      <c r="C304" s="46"/>
      <c r="D304" s="46"/>
      <c r="E304" s="46"/>
    </row>
    <row r="305" spans="1:5" ht="14.4">
      <c r="A305" s="46"/>
      <c r="B305" s="46"/>
      <c r="C305" s="46"/>
      <c r="D305" s="46"/>
      <c r="E305" s="46"/>
    </row>
    <row r="306" spans="1:5" ht="14.4">
      <c r="A306" s="46"/>
      <c r="B306" s="46"/>
      <c r="C306" s="46"/>
      <c r="D306" s="46"/>
      <c r="E306" s="46"/>
    </row>
    <row r="307" spans="1:5" ht="14.4">
      <c r="A307" s="46"/>
      <c r="B307" s="46"/>
      <c r="C307" s="46"/>
      <c r="D307" s="46"/>
      <c r="E307" s="46"/>
    </row>
    <row r="308" spans="1:5" ht="14.4">
      <c r="A308" s="46"/>
      <c r="B308" s="46"/>
      <c r="C308" s="46"/>
      <c r="D308" s="46"/>
      <c r="E308" s="46"/>
    </row>
    <row r="309" spans="1:5" ht="14.4">
      <c r="A309" s="46"/>
      <c r="B309" s="46"/>
      <c r="C309" s="46"/>
      <c r="D309" s="46"/>
      <c r="E309" s="46"/>
    </row>
    <row r="310" spans="1:5" ht="14.4">
      <c r="A310" s="46"/>
      <c r="B310" s="46"/>
      <c r="C310" s="46"/>
      <c r="D310" s="46"/>
      <c r="E310" s="46"/>
    </row>
    <row r="311" spans="1:5" ht="14.4">
      <c r="A311" s="46"/>
      <c r="B311" s="46"/>
      <c r="C311" s="46"/>
      <c r="D311" s="46"/>
      <c r="E311" s="46"/>
    </row>
    <row r="312" spans="1:5" ht="14.4">
      <c r="A312" s="46"/>
      <c r="B312" s="46"/>
      <c r="C312" s="46"/>
      <c r="D312" s="46"/>
      <c r="E312" s="46"/>
    </row>
    <row r="313" spans="1:5" ht="14.4">
      <c r="A313" s="46"/>
      <c r="B313" s="46"/>
      <c r="C313" s="46"/>
      <c r="D313" s="46"/>
      <c r="E313" s="46"/>
    </row>
    <row r="314" spans="1:5" ht="14.4">
      <c r="A314" s="46"/>
      <c r="B314" s="46"/>
      <c r="C314" s="46"/>
      <c r="D314" s="46"/>
      <c r="E314" s="46"/>
    </row>
    <row r="315" spans="1:5" ht="14.4">
      <c r="A315" s="46"/>
      <c r="B315" s="46"/>
      <c r="C315" s="46"/>
      <c r="D315" s="46"/>
      <c r="E315" s="46"/>
    </row>
    <row r="316" spans="1:5" ht="14.4">
      <c r="A316" s="46"/>
      <c r="B316" s="46"/>
      <c r="C316" s="46"/>
      <c r="D316" s="46"/>
      <c r="E316" s="46"/>
    </row>
    <row r="317" spans="1:5" ht="14.4">
      <c r="A317" s="46"/>
      <c r="B317" s="46"/>
      <c r="C317" s="46"/>
      <c r="D317" s="46"/>
      <c r="E317" s="46"/>
    </row>
    <row r="318" spans="1:5" ht="14.4">
      <c r="A318" s="46"/>
      <c r="B318" s="46"/>
      <c r="C318" s="46"/>
      <c r="D318" s="46"/>
      <c r="E318" s="46"/>
    </row>
    <row r="319" spans="1:5" ht="14.4">
      <c r="A319" s="46"/>
      <c r="B319" s="46"/>
      <c r="C319" s="46"/>
      <c r="D319" s="46"/>
      <c r="E319" s="46"/>
    </row>
    <row r="320" spans="1:5" ht="14.4">
      <c r="A320" s="46"/>
      <c r="B320" s="46"/>
      <c r="C320" s="46"/>
      <c r="D320" s="46"/>
      <c r="E320" s="46"/>
    </row>
    <row r="321" spans="1:5" ht="14.4">
      <c r="A321" s="46"/>
      <c r="B321" s="46"/>
      <c r="C321" s="46"/>
      <c r="D321" s="46"/>
      <c r="E321" s="46"/>
    </row>
    <row r="322" spans="1:5" ht="14.4">
      <c r="A322" s="46"/>
      <c r="B322" s="46"/>
      <c r="C322" s="46"/>
      <c r="D322" s="46"/>
      <c r="E322" s="46"/>
    </row>
    <row r="323" spans="1:5" ht="14.4">
      <c r="A323" s="46"/>
      <c r="B323" s="46"/>
      <c r="C323" s="46"/>
      <c r="D323" s="46"/>
      <c r="E323" s="46"/>
    </row>
    <row r="324" spans="1:5" ht="14.4">
      <c r="A324" s="46"/>
      <c r="B324" s="46"/>
      <c r="C324" s="46"/>
      <c r="D324" s="46"/>
      <c r="E324" s="46"/>
    </row>
    <row r="325" spans="1:5" ht="14.4">
      <c r="A325" s="46"/>
      <c r="B325" s="46"/>
      <c r="C325" s="46"/>
      <c r="D325" s="46"/>
      <c r="E325" s="46"/>
    </row>
    <row r="326" spans="1:5" ht="14.4">
      <c r="A326" s="46"/>
      <c r="B326" s="46"/>
      <c r="C326" s="46"/>
      <c r="D326" s="46"/>
      <c r="E326" s="46"/>
    </row>
    <row r="327" spans="1:5" ht="14.4">
      <c r="A327" s="46"/>
      <c r="B327" s="46"/>
      <c r="C327" s="46"/>
      <c r="D327" s="46"/>
      <c r="E327" s="46"/>
    </row>
    <row r="328" spans="1:5" ht="14.4">
      <c r="A328" s="46"/>
      <c r="B328" s="46"/>
      <c r="C328" s="46"/>
      <c r="D328" s="46"/>
      <c r="E328" s="46"/>
    </row>
    <row r="329" spans="1:5" ht="14.4">
      <c r="A329" s="46"/>
      <c r="B329" s="46"/>
      <c r="C329" s="46"/>
      <c r="D329" s="46"/>
      <c r="E329" s="46"/>
    </row>
    <row r="330" spans="1:5" ht="14.4">
      <c r="A330" s="46"/>
      <c r="B330" s="46"/>
      <c r="C330" s="46"/>
      <c r="D330" s="46"/>
      <c r="E330" s="46"/>
    </row>
    <row r="331" spans="1:5" ht="14.4">
      <c r="A331" s="46"/>
      <c r="B331" s="46"/>
      <c r="C331" s="46"/>
      <c r="D331" s="46"/>
      <c r="E331" s="46"/>
    </row>
    <row r="332" spans="1:5" ht="14.4">
      <c r="A332" s="46"/>
      <c r="B332" s="46"/>
      <c r="C332" s="46"/>
      <c r="D332" s="46"/>
      <c r="E332" s="46"/>
    </row>
    <row r="333" spans="1:5" ht="14.4">
      <c r="A333" s="46"/>
      <c r="B333" s="46"/>
      <c r="C333" s="46"/>
      <c r="D333" s="46"/>
      <c r="E333" s="46"/>
    </row>
    <row r="334" spans="1:5" ht="14.4">
      <c r="A334" s="46"/>
      <c r="B334" s="46"/>
      <c r="C334" s="46"/>
      <c r="D334" s="46"/>
      <c r="E334" s="46"/>
    </row>
    <row r="335" spans="1:5" ht="14.4">
      <c r="A335" s="46"/>
      <c r="B335" s="46"/>
      <c r="C335" s="46"/>
      <c r="D335" s="46"/>
      <c r="E335" s="46"/>
    </row>
    <row r="336" spans="1:5" ht="14.4">
      <c r="A336" s="46"/>
      <c r="B336" s="46"/>
      <c r="C336" s="46"/>
      <c r="D336" s="46"/>
      <c r="E336" s="46"/>
    </row>
    <row r="337" spans="1:5" ht="14.4">
      <c r="A337" s="46"/>
      <c r="B337" s="46"/>
      <c r="C337" s="46"/>
      <c r="D337" s="46"/>
      <c r="E337" s="46"/>
    </row>
    <row r="338" spans="1:5" ht="14.4">
      <c r="A338" s="46"/>
      <c r="B338" s="46"/>
      <c r="C338" s="46"/>
      <c r="D338" s="46"/>
      <c r="E338" s="46"/>
    </row>
    <row r="339" spans="1:5" ht="14.4">
      <c r="A339" s="46"/>
      <c r="B339" s="46"/>
      <c r="C339" s="46"/>
      <c r="D339" s="46"/>
      <c r="E339" s="46"/>
    </row>
    <row r="340" spans="1:5" ht="14.4">
      <c r="A340" s="46"/>
      <c r="B340" s="46"/>
      <c r="C340" s="46"/>
      <c r="D340" s="46"/>
      <c r="E340" s="46"/>
    </row>
    <row r="341" spans="1:5" ht="14.4">
      <c r="A341" s="46"/>
      <c r="B341" s="46"/>
      <c r="C341" s="46"/>
      <c r="D341" s="46"/>
      <c r="E341" s="46"/>
    </row>
    <row r="342" spans="1:5" ht="14.4">
      <c r="A342" s="46"/>
      <c r="B342" s="46"/>
      <c r="C342" s="46"/>
      <c r="D342" s="46"/>
      <c r="E342" s="46"/>
    </row>
    <row r="343" spans="1:5" ht="14.4">
      <c r="A343" s="46"/>
      <c r="B343" s="46"/>
      <c r="C343" s="46"/>
      <c r="D343" s="46"/>
      <c r="E343" s="46"/>
    </row>
    <row r="344" spans="1:5" ht="14.4">
      <c r="A344" s="46"/>
      <c r="B344" s="46"/>
      <c r="C344" s="46"/>
      <c r="D344" s="46"/>
      <c r="E344" s="46"/>
    </row>
    <row r="345" spans="1:5" ht="14.4">
      <c r="A345" s="46"/>
      <c r="B345" s="46"/>
      <c r="C345" s="46"/>
      <c r="D345" s="46"/>
      <c r="E345" s="46"/>
    </row>
    <row r="346" spans="1:5" ht="14.4">
      <c r="A346" s="46"/>
      <c r="B346" s="46"/>
      <c r="C346" s="46"/>
      <c r="D346" s="46"/>
      <c r="E346" s="46"/>
    </row>
    <row r="347" spans="1:5" ht="14.4">
      <c r="A347" s="46"/>
      <c r="B347" s="46"/>
      <c r="C347" s="46"/>
      <c r="D347" s="46"/>
      <c r="E347" s="46"/>
    </row>
    <row r="348" spans="1:5" ht="14.4">
      <c r="A348" s="46"/>
      <c r="B348" s="46"/>
      <c r="C348" s="46"/>
      <c r="D348" s="46"/>
      <c r="E348" s="46"/>
    </row>
    <row r="349" spans="1:5" ht="14.4">
      <c r="A349" s="46"/>
      <c r="B349" s="46"/>
      <c r="C349" s="46"/>
      <c r="D349" s="46"/>
      <c r="E349" s="46"/>
    </row>
    <row r="350" spans="1:5" ht="14.4">
      <c r="A350" s="46"/>
      <c r="B350" s="46"/>
      <c r="C350" s="46"/>
      <c r="D350" s="46"/>
      <c r="E350" s="46"/>
    </row>
    <row r="351" spans="1:5" ht="14.4">
      <c r="A351" s="46"/>
      <c r="B351" s="46"/>
      <c r="C351" s="46"/>
      <c r="D351" s="46"/>
      <c r="E351" s="46"/>
    </row>
    <row r="352" spans="1:5" ht="14.4">
      <c r="A352" s="46"/>
      <c r="B352" s="46"/>
      <c r="C352" s="46"/>
      <c r="D352" s="46"/>
      <c r="E352" s="46"/>
    </row>
    <row r="353" spans="1:5" ht="14.4">
      <c r="A353" s="46"/>
      <c r="B353" s="46"/>
      <c r="C353" s="46"/>
      <c r="D353" s="46"/>
      <c r="E353" s="46"/>
    </row>
    <row r="354" spans="1:5" ht="14.4">
      <c r="A354" s="46"/>
      <c r="B354" s="46"/>
      <c r="C354" s="46"/>
      <c r="D354" s="46"/>
      <c r="E354" s="46"/>
    </row>
    <row r="355" spans="1:5" ht="14.4">
      <c r="A355" s="46"/>
      <c r="B355" s="46"/>
      <c r="C355" s="46"/>
      <c r="D355" s="46"/>
      <c r="E355" s="46"/>
    </row>
    <row r="356" spans="1:5" ht="14.4">
      <c r="A356" s="46"/>
      <c r="B356" s="46"/>
      <c r="C356" s="46"/>
      <c r="D356" s="46"/>
      <c r="E356" s="46"/>
    </row>
    <row r="357" spans="1:5" ht="14.4">
      <c r="A357" s="46"/>
      <c r="B357" s="46"/>
      <c r="C357" s="46"/>
      <c r="D357" s="46"/>
      <c r="E357" s="46"/>
    </row>
    <row r="358" spans="1:5" ht="14.4">
      <c r="A358" s="46"/>
      <c r="B358" s="46"/>
      <c r="C358" s="46"/>
      <c r="D358" s="46"/>
      <c r="E358" s="46"/>
    </row>
    <row r="359" spans="1:5" ht="14.4">
      <c r="A359" s="46"/>
      <c r="B359" s="46"/>
      <c r="C359" s="46"/>
      <c r="D359" s="46"/>
      <c r="E359" s="46"/>
    </row>
    <row r="360" spans="1:5" ht="14.4">
      <c r="A360" s="46"/>
      <c r="B360" s="46"/>
      <c r="C360" s="46"/>
      <c r="D360" s="46"/>
      <c r="E360" s="46"/>
    </row>
    <row r="361" spans="1:5" ht="14.4">
      <c r="A361" s="46"/>
      <c r="B361" s="46"/>
      <c r="C361" s="46"/>
      <c r="D361" s="46"/>
      <c r="E361" s="46"/>
    </row>
    <row r="362" spans="1:5" ht="14.4">
      <c r="A362" s="46"/>
      <c r="B362" s="46"/>
      <c r="C362" s="46"/>
      <c r="D362" s="46"/>
      <c r="E362" s="46"/>
    </row>
    <row r="363" spans="1:5" ht="14.4">
      <c r="A363" s="46"/>
      <c r="B363" s="46"/>
      <c r="C363" s="46"/>
      <c r="D363" s="46"/>
      <c r="E363" s="46"/>
    </row>
    <row r="364" spans="1:5" ht="14.4">
      <c r="A364" s="46"/>
      <c r="B364" s="46"/>
      <c r="C364" s="46"/>
      <c r="D364" s="46"/>
      <c r="E364" s="46"/>
    </row>
    <row r="365" spans="1:5" ht="14.4">
      <c r="A365" s="46"/>
      <c r="B365" s="46"/>
      <c r="C365" s="46"/>
      <c r="D365" s="46"/>
      <c r="E365" s="46"/>
    </row>
    <row r="366" spans="1:5" ht="14.4">
      <c r="A366" s="46"/>
      <c r="B366" s="46"/>
      <c r="C366" s="46"/>
      <c r="D366" s="46"/>
      <c r="E366" s="46"/>
    </row>
    <row r="367" spans="1:5" ht="14.4">
      <c r="A367" s="46"/>
      <c r="B367" s="46"/>
      <c r="C367" s="46"/>
      <c r="D367" s="46"/>
      <c r="E367" s="46"/>
    </row>
    <row r="368" spans="1:5" ht="14.4">
      <c r="A368" s="46"/>
      <c r="B368" s="46"/>
      <c r="C368" s="46"/>
      <c r="D368" s="46"/>
      <c r="E368" s="46"/>
    </row>
    <row r="369" spans="1:5" ht="14.4">
      <c r="A369" s="46"/>
      <c r="B369" s="46"/>
      <c r="C369" s="46"/>
      <c r="D369" s="46"/>
      <c r="E369" s="46"/>
    </row>
    <row r="370" spans="1:5" ht="14.4">
      <c r="A370" s="46"/>
      <c r="B370" s="46"/>
      <c r="C370" s="46"/>
      <c r="D370" s="46"/>
      <c r="E370" s="46"/>
    </row>
    <row r="371" spans="1:5" ht="14.4">
      <c r="A371" s="46"/>
      <c r="B371" s="46"/>
      <c r="C371" s="46"/>
      <c r="D371" s="46"/>
      <c r="E371" s="46"/>
    </row>
    <row r="372" spans="1:5" ht="14.4">
      <c r="A372" s="46"/>
      <c r="B372" s="46"/>
      <c r="C372" s="46"/>
      <c r="D372" s="46"/>
      <c r="E372" s="46"/>
    </row>
    <row r="373" spans="1:5" ht="14.4">
      <c r="A373" s="46"/>
      <c r="B373" s="46"/>
      <c r="C373" s="46"/>
      <c r="D373" s="46"/>
      <c r="E373" s="46"/>
    </row>
    <row r="374" spans="1:5" ht="14.4">
      <c r="A374" s="46"/>
      <c r="B374" s="46"/>
      <c r="C374" s="46"/>
      <c r="D374" s="46"/>
      <c r="E374" s="46"/>
    </row>
    <row r="375" spans="1:5" ht="14.4">
      <c r="A375" s="46"/>
      <c r="B375" s="46"/>
      <c r="C375" s="46"/>
      <c r="D375" s="46"/>
      <c r="E375" s="46"/>
    </row>
    <row r="376" spans="1:5" ht="14.4">
      <c r="A376" s="46"/>
      <c r="B376" s="46"/>
      <c r="C376" s="46"/>
      <c r="D376" s="46"/>
      <c r="E376" s="46"/>
    </row>
    <row r="377" spans="1:5" ht="14.4">
      <c r="A377" s="46"/>
      <c r="B377" s="46"/>
      <c r="C377" s="46"/>
      <c r="D377" s="46"/>
      <c r="E377" s="46"/>
    </row>
    <row r="378" spans="1:5" ht="14.4">
      <c r="A378" s="46"/>
      <c r="B378" s="46"/>
      <c r="C378" s="46"/>
      <c r="D378" s="46"/>
      <c r="E378" s="46"/>
    </row>
    <row r="379" spans="1:5" ht="14.4">
      <c r="A379" s="46"/>
      <c r="B379" s="46"/>
      <c r="C379" s="46"/>
      <c r="D379" s="46"/>
      <c r="E379" s="46"/>
    </row>
    <row r="380" spans="1:5" ht="14.4">
      <c r="A380" s="46"/>
      <c r="B380" s="46"/>
      <c r="C380" s="46"/>
      <c r="D380" s="46"/>
      <c r="E380" s="46"/>
    </row>
    <row r="381" spans="1:5" ht="14.4">
      <c r="A381" s="46"/>
      <c r="B381" s="46"/>
      <c r="C381" s="46"/>
      <c r="D381" s="46"/>
      <c r="E381" s="46"/>
    </row>
    <row r="382" spans="1:5" ht="14.4">
      <c r="A382" s="46"/>
      <c r="B382" s="46"/>
      <c r="C382" s="46"/>
      <c r="D382" s="46"/>
      <c r="E382" s="46"/>
    </row>
    <row r="383" spans="1:5" ht="14.4">
      <c r="A383" s="46"/>
      <c r="B383" s="46"/>
      <c r="C383" s="46"/>
      <c r="D383" s="46"/>
      <c r="E383" s="46"/>
    </row>
    <row r="384" spans="1:5" ht="14.4">
      <c r="A384" s="46"/>
      <c r="B384" s="46"/>
      <c r="C384" s="46"/>
      <c r="D384" s="46"/>
      <c r="E384" s="46"/>
    </row>
    <row r="385" spans="1:5" ht="14.4">
      <c r="A385" s="46"/>
      <c r="B385" s="46"/>
      <c r="C385" s="46"/>
      <c r="D385" s="46"/>
      <c r="E385" s="46"/>
    </row>
    <row r="386" spans="1:5" ht="14.4">
      <c r="A386" s="46"/>
      <c r="B386" s="46"/>
      <c r="C386" s="46"/>
      <c r="D386" s="46"/>
      <c r="E386" s="46"/>
    </row>
    <row r="387" spans="1:5" ht="14.4">
      <c r="A387" s="46"/>
      <c r="B387" s="46"/>
      <c r="C387" s="46"/>
      <c r="D387" s="46"/>
      <c r="E387" s="46"/>
    </row>
    <row r="388" spans="1:5" ht="14.4">
      <c r="A388" s="46"/>
      <c r="B388" s="46"/>
      <c r="C388" s="46"/>
      <c r="D388" s="46"/>
      <c r="E388" s="46"/>
    </row>
    <row r="389" spans="1:5" ht="14.4">
      <c r="A389" s="46"/>
      <c r="B389" s="46"/>
      <c r="C389" s="46"/>
      <c r="D389" s="46"/>
      <c r="E389" s="46"/>
    </row>
    <row r="390" spans="1:5" ht="14.4">
      <c r="A390" s="46"/>
      <c r="B390" s="46"/>
      <c r="C390" s="46"/>
      <c r="D390" s="46"/>
      <c r="E390" s="46"/>
    </row>
    <row r="391" spans="1:5" ht="14.4">
      <c r="A391" s="46"/>
      <c r="B391" s="46"/>
      <c r="C391" s="46"/>
      <c r="D391" s="46"/>
      <c r="E391" s="46"/>
    </row>
    <row r="392" spans="1:5" ht="14.4">
      <c r="A392" s="46"/>
      <c r="B392" s="46"/>
      <c r="C392" s="46"/>
      <c r="D392" s="46"/>
      <c r="E392" s="46"/>
    </row>
    <row r="393" spans="1:5" ht="14.4">
      <c r="A393" s="46"/>
      <c r="B393" s="46"/>
      <c r="C393" s="46"/>
      <c r="D393" s="46"/>
      <c r="E393" s="46"/>
    </row>
    <row r="394" spans="1:5" ht="14.4">
      <c r="A394" s="46"/>
      <c r="B394" s="46"/>
      <c r="C394" s="46"/>
      <c r="D394" s="46"/>
      <c r="E394" s="46"/>
    </row>
    <row r="395" spans="1:5" ht="14.4">
      <c r="A395" s="46"/>
      <c r="B395" s="46"/>
      <c r="C395" s="46"/>
      <c r="D395" s="46"/>
      <c r="E395" s="46"/>
    </row>
    <row r="396" spans="1:5" ht="14.4">
      <c r="A396" s="46"/>
      <c r="B396" s="46"/>
      <c r="C396" s="46"/>
      <c r="D396" s="46"/>
      <c r="E396" s="46"/>
    </row>
    <row r="397" spans="1:5" ht="14.4">
      <c r="A397" s="46"/>
      <c r="B397" s="46"/>
      <c r="C397" s="46"/>
      <c r="D397" s="46"/>
      <c r="E397" s="46"/>
    </row>
    <row r="398" spans="1:5" ht="14.4">
      <c r="A398" s="46"/>
      <c r="B398" s="46"/>
      <c r="C398" s="46"/>
      <c r="D398" s="46"/>
      <c r="E398" s="46"/>
    </row>
    <row r="399" spans="1:5" ht="14.4">
      <c r="A399" s="46"/>
      <c r="B399" s="46"/>
      <c r="C399" s="46"/>
      <c r="D399" s="46"/>
      <c r="E399" s="46"/>
    </row>
    <row r="400" spans="1:5" ht="14.4">
      <c r="A400" s="46"/>
      <c r="B400" s="46"/>
      <c r="C400" s="46"/>
      <c r="D400" s="46"/>
      <c r="E400" s="46"/>
    </row>
    <row r="401" spans="1:5" ht="14.4">
      <c r="A401" s="46"/>
      <c r="B401" s="46"/>
      <c r="C401" s="46"/>
      <c r="D401" s="46"/>
      <c r="E401" s="46"/>
    </row>
    <row r="402" spans="1:5" ht="14.4">
      <c r="A402" s="46"/>
      <c r="B402" s="46"/>
      <c r="C402" s="46"/>
      <c r="D402" s="46"/>
      <c r="E402" s="46"/>
    </row>
    <row r="403" spans="1:5" ht="14.4">
      <c r="A403" s="46"/>
      <c r="B403" s="46"/>
      <c r="C403" s="46"/>
      <c r="D403" s="46"/>
      <c r="E403" s="46"/>
    </row>
    <row r="404" spans="1:5" ht="14.4">
      <c r="A404" s="46"/>
      <c r="B404" s="46"/>
      <c r="C404" s="46"/>
      <c r="D404" s="46"/>
      <c r="E404" s="46"/>
    </row>
    <row r="405" spans="1:5" ht="14.4">
      <c r="A405" s="46"/>
      <c r="B405" s="46"/>
      <c r="C405" s="46"/>
      <c r="D405" s="46"/>
      <c r="E405" s="46"/>
    </row>
    <row r="406" spans="1:5" ht="14.4">
      <c r="A406" s="46"/>
      <c r="B406" s="46"/>
      <c r="C406" s="46"/>
      <c r="D406" s="46"/>
      <c r="E406" s="46"/>
    </row>
    <row r="407" spans="1:5" ht="14.4">
      <c r="A407" s="46"/>
      <c r="B407" s="46"/>
      <c r="C407" s="46"/>
      <c r="D407" s="46"/>
      <c r="E407" s="46"/>
    </row>
    <row r="408" spans="1:5" ht="14.4">
      <c r="A408" s="46"/>
      <c r="B408" s="46"/>
      <c r="C408" s="46"/>
      <c r="D408" s="46"/>
      <c r="E408" s="46"/>
    </row>
    <row r="409" spans="1:5" ht="14.4">
      <c r="A409" s="46"/>
      <c r="B409" s="46"/>
      <c r="C409" s="46"/>
      <c r="D409" s="46"/>
      <c r="E409" s="46"/>
    </row>
    <row r="410" spans="1:5" ht="14.4">
      <c r="A410" s="46"/>
      <c r="B410" s="46"/>
      <c r="C410" s="46"/>
      <c r="D410" s="46"/>
      <c r="E410" s="46"/>
    </row>
    <row r="411" spans="1:5" ht="14.4">
      <c r="A411" s="46"/>
      <c r="B411" s="46"/>
      <c r="C411" s="46"/>
      <c r="D411" s="46"/>
      <c r="E411" s="46"/>
    </row>
    <row r="412" spans="1:5" ht="14.4">
      <c r="A412" s="46"/>
      <c r="B412" s="46"/>
      <c r="C412" s="46"/>
      <c r="D412" s="46"/>
      <c r="E412" s="46"/>
    </row>
    <row r="413" spans="1:5" ht="14.4">
      <c r="A413" s="46"/>
      <c r="B413" s="46"/>
      <c r="C413" s="46"/>
      <c r="D413" s="46"/>
      <c r="E413" s="46"/>
    </row>
    <row r="414" spans="1:5" ht="14.4">
      <c r="A414" s="46"/>
      <c r="B414" s="46"/>
      <c r="C414" s="46"/>
      <c r="D414" s="46"/>
      <c r="E414" s="46"/>
    </row>
    <row r="415" spans="1:5" ht="14.4">
      <c r="A415" s="46"/>
      <c r="B415" s="46"/>
      <c r="C415" s="46"/>
      <c r="D415" s="46"/>
      <c r="E415" s="46"/>
    </row>
    <row r="416" spans="1:5" ht="14.4">
      <c r="A416" s="46"/>
      <c r="B416" s="46"/>
      <c r="C416" s="46"/>
      <c r="D416" s="46"/>
      <c r="E416" s="46"/>
    </row>
    <row r="417" spans="1:5" ht="14.4">
      <c r="A417" s="46"/>
      <c r="B417" s="46"/>
      <c r="C417" s="46"/>
      <c r="D417" s="46"/>
      <c r="E417" s="46"/>
    </row>
    <row r="418" spans="1:5" ht="14.4">
      <c r="A418" s="46"/>
      <c r="B418" s="46"/>
      <c r="C418" s="46"/>
      <c r="D418" s="46"/>
      <c r="E418" s="46"/>
    </row>
    <row r="419" spans="1:5" ht="14.4">
      <c r="A419" s="46"/>
      <c r="B419" s="46"/>
      <c r="C419" s="46"/>
      <c r="D419" s="46"/>
      <c r="E419" s="46"/>
    </row>
    <row r="420" spans="1:5" ht="14.4">
      <c r="A420" s="46"/>
      <c r="B420" s="46"/>
      <c r="C420" s="46"/>
      <c r="D420" s="46"/>
      <c r="E420" s="46"/>
    </row>
    <row r="421" spans="1:5" ht="14.4">
      <c r="A421" s="46"/>
      <c r="B421" s="46"/>
      <c r="C421" s="46"/>
      <c r="D421" s="46"/>
      <c r="E421" s="46"/>
    </row>
    <row r="422" spans="1:5" ht="14.4">
      <c r="A422" s="46"/>
      <c r="B422" s="46"/>
      <c r="C422" s="46"/>
      <c r="D422" s="46"/>
      <c r="E422" s="46"/>
    </row>
    <row r="423" spans="1:5" ht="14.4">
      <c r="A423" s="46"/>
      <c r="B423" s="46"/>
      <c r="C423" s="46"/>
      <c r="D423" s="46"/>
      <c r="E423" s="46"/>
    </row>
    <row r="424" spans="1:5" ht="14.4">
      <c r="A424" s="46"/>
      <c r="B424" s="46"/>
      <c r="C424" s="46"/>
      <c r="D424" s="46"/>
      <c r="E424" s="46"/>
    </row>
    <row r="425" spans="1:5" ht="14.4">
      <c r="A425" s="46"/>
      <c r="B425" s="46"/>
      <c r="C425" s="46"/>
      <c r="D425" s="46"/>
      <c r="E425" s="46"/>
    </row>
    <row r="426" spans="1:5" ht="14.4">
      <c r="A426" s="46"/>
      <c r="B426" s="46"/>
      <c r="C426" s="46"/>
      <c r="D426" s="46"/>
      <c r="E426" s="46"/>
    </row>
    <row r="427" spans="1:5" ht="14.4">
      <c r="A427" s="46"/>
      <c r="B427" s="46"/>
      <c r="C427" s="46"/>
      <c r="D427" s="46"/>
      <c r="E427" s="46"/>
    </row>
    <row r="428" spans="1:5" ht="14.4">
      <c r="A428" s="46"/>
      <c r="B428" s="46"/>
      <c r="C428" s="46"/>
      <c r="D428" s="46"/>
      <c r="E428" s="46"/>
    </row>
    <row r="429" spans="1:5" ht="14.4">
      <c r="A429" s="46"/>
      <c r="B429" s="46"/>
      <c r="C429" s="46"/>
      <c r="D429" s="46"/>
      <c r="E429" s="46"/>
    </row>
    <row r="430" spans="1:5" ht="14.4">
      <c r="A430" s="46"/>
      <c r="B430" s="46"/>
      <c r="C430" s="46"/>
      <c r="D430" s="46"/>
      <c r="E430" s="46"/>
    </row>
    <row r="431" spans="1:5" ht="14.4">
      <c r="A431" s="46"/>
      <c r="B431" s="46"/>
      <c r="C431" s="46"/>
      <c r="D431" s="46"/>
      <c r="E431" s="46"/>
    </row>
    <row r="432" spans="1:5" ht="14.4">
      <c r="A432" s="46"/>
      <c r="B432" s="46"/>
      <c r="C432" s="46"/>
      <c r="D432" s="46"/>
      <c r="E432" s="46"/>
    </row>
    <row r="433" spans="1:5" ht="14.4">
      <c r="A433" s="46"/>
      <c r="B433" s="46"/>
      <c r="C433" s="46"/>
      <c r="D433" s="46"/>
      <c r="E433" s="46"/>
    </row>
    <row r="434" spans="1:5" ht="14.4">
      <c r="A434" s="46"/>
      <c r="B434" s="46"/>
      <c r="C434" s="46"/>
      <c r="D434" s="46"/>
      <c r="E434" s="46"/>
    </row>
    <row r="435" spans="1:5" ht="14.4">
      <c r="A435" s="46"/>
      <c r="B435" s="46"/>
      <c r="C435" s="46"/>
      <c r="D435" s="46"/>
      <c r="E435" s="46"/>
    </row>
    <row r="436" spans="1:5" ht="14.4">
      <c r="A436" s="46"/>
      <c r="B436" s="46"/>
      <c r="C436" s="46"/>
      <c r="D436" s="46"/>
      <c r="E436" s="46"/>
    </row>
    <row r="437" spans="1:5" ht="14.4">
      <c r="A437" s="46"/>
      <c r="B437" s="46"/>
      <c r="C437" s="46"/>
      <c r="D437" s="46"/>
      <c r="E437" s="46"/>
    </row>
    <row r="438" spans="1:5" ht="14.4">
      <c r="A438" s="46"/>
      <c r="B438" s="46"/>
      <c r="C438" s="46"/>
      <c r="D438" s="46"/>
      <c r="E438" s="46"/>
    </row>
    <row r="439" spans="1:5" ht="14.4">
      <c r="A439" s="46"/>
      <c r="B439" s="46"/>
      <c r="C439" s="46"/>
      <c r="D439" s="46"/>
      <c r="E439" s="46"/>
    </row>
    <row r="440" spans="1:5" ht="14.4">
      <c r="A440" s="46"/>
      <c r="B440" s="46"/>
      <c r="C440" s="46"/>
      <c r="D440" s="46"/>
      <c r="E440" s="46"/>
    </row>
    <row r="441" spans="1:5" ht="14.4">
      <c r="A441" s="46"/>
      <c r="B441" s="46"/>
      <c r="C441" s="46"/>
      <c r="D441" s="46"/>
      <c r="E441" s="46"/>
    </row>
    <row r="442" spans="1:5" ht="14.4">
      <c r="A442" s="46"/>
      <c r="B442" s="46"/>
      <c r="C442" s="46"/>
      <c r="D442" s="46"/>
      <c r="E442" s="46"/>
    </row>
    <row r="443" spans="1:5" ht="14.4">
      <c r="A443" s="46"/>
      <c r="B443" s="46"/>
      <c r="C443" s="46"/>
      <c r="D443" s="46"/>
      <c r="E443" s="46"/>
    </row>
    <row r="444" spans="1:5" ht="14.4">
      <c r="A444" s="46"/>
      <c r="B444" s="46"/>
      <c r="C444" s="46"/>
      <c r="D444" s="46"/>
      <c r="E444" s="46"/>
    </row>
    <row r="445" spans="1:5" ht="14.4">
      <c r="A445" s="46"/>
      <c r="B445" s="46"/>
      <c r="C445" s="46"/>
      <c r="D445" s="46"/>
      <c r="E445" s="46"/>
    </row>
    <row r="446" spans="1:5" ht="14.4">
      <c r="A446" s="46"/>
      <c r="B446" s="46"/>
      <c r="C446" s="46"/>
      <c r="D446" s="46"/>
      <c r="E446" s="46"/>
    </row>
    <row r="447" spans="1:5" ht="14.4">
      <c r="A447" s="46"/>
      <c r="B447" s="46"/>
      <c r="C447" s="46"/>
      <c r="D447" s="46"/>
      <c r="E447" s="46"/>
    </row>
    <row r="448" spans="1:5" ht="14.4">
      <c r="A448" s="46"/>
      <c r="B448" s="46"/>
      <c r="C448" s="46"/>
      <c r="D448" s="46"/>
      <c r="E448" s="46"/>
    </row>
    <row r="449" spans="1:5" ht="14.4">
      <c r="A449" s="46"/>
      <c r="B449" s="46"/>
      <c r="C449" s="46"/>
      <c r="D449" s="46"/>
      <c r="E449" s="46"/>
    </row>
    <row r="450" spans="1:5" ht="14.4">
      <c r="A450" s="46"/>
      <c r="B450" s="46"/>
      <c r="C450" s="46"/>
      <c r="D450" s="46"/>
      <c r="E450" s="46"/>
    </row>
    <row r="451" spans="1:5" ht="14.4">
      <c r="A451" s="46"/>
      <c r="B451" s="46"/>
      <c r="C451" s="46"/>
      <c r="D451" s="46"/>
      <c r="E451" s="46"/>
    </row>
    <row r="452" spans="1:5" ht="14.4">
      <c r="A452" s="46"/>
      <c r="B452" s="46"/>
      <c r="C452" s="46"/>
      <c r="D452" s="46"/>
      <c r="E452" s="46"/>
    </row>
    <row r="453" spans="1:5" ht="14.4">
      <c r="A453" s="46"/>
      <c r="B453" s="46"/>
      <c r="C453" s="46"/>
      <c r="D453" s="46"/>
      <c r="E453" s="46"/>
    </row>
    <row r="454" spans="1:5" ht="14.4">
      <c r="A454" s="46"/>
      <c r="B454" s="46"/>
      <c r="C454" s="46"/>
      <c r="D454" s="46"/>
      <c r="E454" s="46"/>
    </row>
    <row r="455" spans="1:5" ht="14.4">
      <c r="A455" s="46"/>
      <c r="B455" s="46"/>
      <c r="C455" s="46"/>
      <c r="D455" s="46"/>
      <c r="E455" s="46"/>
    </row>
    <row r="456" spans="1:5" ht="14.4">
      <c r="A456" s="46"/>
      <c r="B456" s="46"/>
      <c r="C456" s="46"/>
      <c r="D456" s="46"/>
      <c r="E456" s="46"/>
    </row>
    <row r="457" spans="1:5" ht="14.4">
      <c r="A457" s="46"/>
      <c r="B457" s="46"/>
      <c r="C457" s="46"/>
      <c r="D457" s="46"/>
      <c r="E457" s="46"/>
    </row>
    <row r="458" spans="1:5" ht="14.4">
      <c r="A458" s="46"/>
      <c r="B458" s="46"/>
      <c r="C458" s="46"/>
      <c r="D458" s="46"/>
      <c r="E458" s="46"/>
    </row>
    <row r="459" spans="1:5" ht="14.4">
      <c r="A459" s="46"/>
      <c r="B459" s="46"/>
      <c r="C459" s="46"/>
      <c r="D459" s="46"/>
      <c r="E459" s="46"/>
    </row>
    <row r="460" spans="1:5" ht="14.4">
      <c r="A460" s="46"/>
      <c r="B460" s="46"/>
      <c r="C460" s="46"/>
      <c r="D460" s="46"/>
      <c r="E460" s="46"/>
    </row>
    <row r="461" spans="1:5" ht="14.4">
      <c r="A461" s="46"/>
      <c r="B461" s="46"/>
      <c r="C461" s="46"/>
      <c r="D461" s="46"/>
      <c r="E461" s="46"/>
    </row>
    <row r="462" spans="1:5" ht="14.4">
      <c r="A462" s="46"/>
      <c r="B462" s="46"/>
      <c r="C462" s="46"/>
      <c r="D462" s="46"/>
      <c r="E462" s="46"/>
    </row>
    <row r="463" spans="1:5" ht="14.4">
      <c r="A463" s="46"/>
      <c r="B463" s="46"/>
      <c r="C463" s="46"/>
      <c r="D463" s="46"/>
      <c r="E463" s="46"/>
    </row>
    <row r="464" spans="1:5" ht="14.4">
      <c r="A464" s="46"/>
      <c r="B464" s="46"/>
      <c r="C464" s="46"/>
      <c r="D464" s="46"/>
      <c r="E464" s="46"/>
    </row>
    <row r="465" spans="1:5" ht="14.4">
      <c r="A465" s="46"/>
      <c r="B465" s="46"/>
      <c r="C465" s="46"/>
      <c r="D465" s="46"/>
      <c r="E465" s="46"/>
    </row>
    <row r="466" spans="1:5" ht="14.4">
      <c r="A466" s="46"/>
      <c r="B466" s="46"/>
      <c r="C466" s="46"/>
      <c r="D466" s="46"/>
      <c r="E466" s="46"/>
    </row>
    <row r="467" spans="1:5" ht="14.4">
      <c r="A467" s="46"/>
      <c r="B467" s="46"/>
      <c r="C467" s="46"/>
      <c r="D467" s="46"/>
      <c r="E467" s="46"/>
    </row>
    <row r="468" spans="1:5" ht="14.4">
      <c r="A468" s="46"/>
      <c r="B468" s="46"/>
      <c r="C468" s="46"/>
      <c r="D468" s="46"/>
      <c r="E468" s="46"/>
    </row>
    <row r="469" spans="1:5" ht="14.4">
      <c r="A469" s="46"/>
      <c r="B469" s="46"/>
      <c r="C469" s="46"/>
      <c r="D469" s="46"/>
      <c r="E469" s="46"/>
    </row>
    <row r="470" spans="1:5" ht="14.4">
      <c r="A470" s="46"/>
      <c r="B470" s="46"/>
      <c r="C470" s="46"/>
      <c r="D470" s="46"/>
      <c r="E470" s="46"/>
    </row>
    <row r="471" spans="1:5" ht="14.4">
      <c r="A471" s="46"/>
      <c r="B471" s="46"/>
      <c r="C471" s="46"/>
      <c r="D471" s="46"/>
      <c r="E471" s="46"/>
    </row>
    <row r="472" spans="1:5" ht="14.4">
      <c r="A472" s="46"/>
      <c r="B472" s="46"/>
      <c r="C472" s="46"/>
      <c r="D472" s="46"/>
      <c r="E472" s="46"/>
    </row>
    <row r="473" spans="1:5" ht="14.4">
      <c r="A473" s="46"/>
      <c r="B473" s="46"/>
      <c r="C473" s="46"/>
      <c r="D473" s="46"/>
      <c r="E473" s="46"/>
    </row>
    <row r="474" spans="1:5" ht="14.4">
      <c r="A474" s="46"/>
      <c r="B474" s="46"/>
      <c r="C474" s="46"/>
      <c r="D474" s="46"/>
      <c r="E474" s="46"/>
    </row>
    <row r="475" spans="1:5" ht="14.4">
      <c r="A475" s="46"/>
      <c r="B475" s="46"/>
      <c r="C475" s="46"/>
      <c r="D475" s="46"/>
      <c r="E475" s="46"/>
    </row>
    <row r="476" spans="1:5" ht="14.4">
      <c r="A476" s="46"/>
      <c r="B476" s="46"/>
      <c r="C476" s="46"/>
      <c r="D476" s="46"/>
      <c r="E476" s="46"/>
    </row>
    <row r="477" spans="1:5" ht="14.4">
      <c r="A477" s="46"/>
      <c r="B477" s="46"/>
      <c r="C477" s="46"/>
      <c r="D477" s="46"/>
      <c r="E477" s="46"/>
    </row>
    <row r="478" spans="1:5" ht="14.4">
      <c r="A478" s="46"/>
      <c r="B478" s="46"/>
      <c r="C478" s="46"/>
      <c r="D478" s="46"/>
      <c r="E478" s="46"/>
    </row>
    <row r="479" spans="1:5" ht="14.4">
      <c r="A479" s="46"/>
      <c r="B479" s="46"/>
      <c r="C479" s="46"/>
      <c r="D479" s="46"/>
      <c r="E479" s="46"/>
    </row>
    <row r="480" spans="1:5" ht="14.4">
      <c r="A480" s="46"/>
      <c r="B480" s="46"/>
      <c r="C480" s="46"/>
      <c r="D480" s="46"/>
      <c r="E480" s="46"/>
    </row>
    <row r="481" spans="1:5" ht="14.4">
      <c r="A481" s="46"/>
      <c r="B481" s="46"/>
      <c r="C481" s="46"/>
      <c r="D481" s="46"/>
      <c r="E481" s="46"/>
    </row>
    <row r="482" spans="1:5" ht="14.4">
      <c r="A482" s="46"/>
      <c r="B482" s="46"/>
      <c r="C482" s="46"/>
      <c r="D482" s="46"/>
      <c r="E482" s="46"/>
    </row>
    <row r="483" spans="1:5" ht="14.4">
      <c r="A483" s="46"/>
      <c r="B483" s="46"/>
      <c r="C483" s="46"/>
      <c r="D483" s="46"/>
      <c r="E483" s="46"/>
    </row>
    <row r="484" spans="1:5" ht="14.4">
      <c r="A484" s="46"/>
      <c r="B484" s="46"/>
      <c r="C484" s="46"/>
      <c r="D484" s="46"/>
      <c r="E484" s="46"/>
    </row>
    <row r="485" spans="1:5" ht="14.4">
      <c r="A485" s="46"/>
      <c r="B485" s="46"/>
      <c r="C485" s="46"/>
      <c r="D485" s="46"/>
      <c r="E485" s="46"/>
    </row>
    <row r="486" spans="1:5" ht="14.4">
      <c r="A486" s="46"/>
      <c r="B486" s="46"/>
      <c r="C486" s="46"/>
      <c r="D486" s="46"/>
      <c r="E486" s="46"/>
    </row>
    <row r="487" spans="1:5" ht="14.4">
      <c r="A487" s="46"/>
      <c r="B487" s="46"/>
      <c r="C487" s="46"/>
      <c r="D487" s="46"/>
      <c r="E487" s="46"/>
    </row>
    <row r="488" spans="1:5" ht="14.4">
      <c r="A488" s="46"/>
      <c r="B488" s="46"/>
      <c r="C488" s="46"/>
      <c r="D488" s="46"/>
      <c r="E488" s="46"/>
    </row>
    <row r="489" spans="1:5" ht="14.4">
      <c r="A489" s="46"/>
      <c r="B489" s="46"/>
      <c r="C489" s="46"/>
      <c r="D489" s="46"/>
      <c r="E489" s="46"/>
    </row>
    <row r="490" spans="1:5" ht="14.4">
      <c r="A490" s="46"/>
      <c r="B490" s="46"/>
      <c r="C490" s="46"/>
      <c r="D490" s="46"/>
      <c r="E490" s="46"/>
    </row>
    <row r="491" spans="1:5" ht="14.4">
      <c r="A491" s="46"/>
      <c r="B491" s="46"/>
      <c r="C491" s="46"/>
      <c r="D491" s="46"/>
      <c r="E491" s="46"/>
    </row>
    <row r="492" spans="1:5" ht="14.4">
      <c r="A492" s="46"/>
      <c r="B492" s="46"/>
      <c r="C492" s="46"/>
      <c r="D492" s="46"/>
      <c r="E492" s="46"/>
    </row>
    <row r="493" spans="1:5" ht="14.4">
      <c r="A493" s="46"/>
      <c r="B493" s="46"/>
      <c r="C493" s="46"/>
      <c r="D493" s="46"/>
      <c r="E493" s="46"/>
    </row>
    <row r="494" spans="1:5" ht="14.4">
      <c r="A494" s="46"/>
      <c r="B494" s="46"/>
      <c r="C494" s="46"/>
      <c r="D494" s="46"/>
      <c r="E494" s="46"/>
    </row>
    <row r="495" spans="1:5" ht="14.4">
      <c r="A495" s="46"/>
      <c r="B495" s="46"/>
      <c r="C495" s="46"/>
      <c r="D495" s="46"/>
      <c r="E495" s="46"/>
    </row>
    <row r="496" spans="1:5" ht="14.4">
      <c r="A496" s="46"/>
      <c r="B496" s="46"/>
      <c r="C496" s="46"/>
      <c r="D496" s="46"/>
      <c r="E496" s="46"/>
    </row>
    <row r="497" spans="1:5" ht="14.4">
      <c r="A497" s="46"/>
      <c r="B497" s="46"/>
      <c r="C497" s="46"/>
      <c r="D497" s="46"/>
      <c r="E497" s="46"/>
    </row>
    <row r="498" spans="1:5" ht="14.4">
      <c r="A498" s="46"/>
      <c r="B498" s="46"/>
      <c r="C498" s="46"/>
      <c r="D498" s="46"/>
      <c r="E498" s="46"/>
    </row>
    <row r="499" spans="1:5" ht="14.4">
      <c r="A499" s="46"/>
      <c r="B499" s="46"/>
      <c r="C499" s="46"/>
      <c r="D499" s="46"/>
      <c r="E499" s="46"/>
    </row>
    <row r="500" spans="1:5" ht="14.4">
      <c r="A500" s="46"/>
      <c r="B500" s="46"/>
      <c r="C500" s="46"/>
      <c r="D500" s="46"/>
      <c r="E500" s="46"/>
    </row>
    <row r="501" spans="1:5" ht="14.4">
      <c r="A501" s="46"/>
      <c r="B501" s="46"/>
      <c r="C501" s="46"/>
      <c r="D501" s="46"/>
      <c r="E501" s="46"/>
    </row>
    <row r="502" spans="1:5" ht="14.4">
      <c r="A502" s="46"/>
      <c r="B502" s="46"/>
      <c r="C502" s="46"/>
      <c r="D502" s="46"/>
      <c r="E502" s="46"/>
    </row>
    <row r="503" spans="1:5" ht="14.4">
      <c r="A503" s="46"/>
      <c r="B503" s="46"/>
      <c r="C503" s="46"/>
      <c r="D503" s="46"/>
      <c r="E503" s="46"/>
    </row>
    <row r="504" spans="1:5" ht="14.4">
      <c r="A504" s="46"/>
      <c r="B504" s="46"/>
      <c r="C504" s="46"/>
      <c r="D504" s="46"/>
      <c r="E504" s="46"/>
    </row>
    <row r="505" spans="1:5" ht="14.4">
      <c r="A505" s="46"/>
      <c r="B505" s="46"/>
      <c r="C505" s="46"/>
      <c r="D505" s="46"/>
      <c r="E505" s="46"/>
    </row>
    <row r="506" spans="1:5" ht="14.4">
      <c r="A506" s="46"/>
      <c r="B506" s="46"/>
      <c r="C506" s="46"/>
      <c r="D506" s="46"/>
      <c r="E506" s="46"/>
    </row>
    <row r="507" spans="1:5" ht="14.4">
      <c r="A507" s="46"/>
      <c r="B507" s="46"/>
      <c r="C507" s="46"/>
      <c r="D507" s="46"/>
      <c r="E507" s="46"/>
    </row>
    <row r="508" spans="1:5" ht="14.4">
      <c r="A508" s="46"/>
      <c r="B508" s="46"/>
      <c r="C508" s="46"/>
      <c r="D508" s="46"/>
      <c r="E508" s="46"/>
    </row>
    <row r="509" spans="1:5" ht="14.4">
      <c r="A509" s="46"/>
      <c r="B509" s="46"/>
      <c r="C509" s="46"/>
      <c r="D509" s="46"/>
      <c r="E509" s="46"/>
    </row>
    <row r="510" spans="1:5" ht="14.4">
      <c r="A510" s="46"/>
      <c r="B510" s="46"/>
      <c r="C510" s="46"/>
      <c r="D510" s="46"/>
      <c r="E510" s="46"/>
    </row>
    <row r="511" spans="1:5" ht="14.4">
      <c r="A511" s="46"/>
      <c r="B511" s="46"/>
      <c r="C511" s="46"/>
      <c r="D511" s="46"/>
      <c r="E511" s="46"/>
    </row>
    <row r="512" spans="1:5" ht="14.4">
      <c r="A512" s="46"/>
      <c r="B512" s="46"/>
      <c r="C512" s="46"/>
      <c r="D512" s="46"/>
      <c r="E512" s="46"/>
    </row>
    <row r="513" spans="1:5" ht="14.4">
      <c r="A513" s="46"/>
      <c r="B513" s="46"/>
      <c r="C513" s="46"/>
      <c r="D513" s="46"/>
      <c r="E513" s="46"/>
    </row>
    <row r="514" spans="1:5" ht="14.4">
      <c r="A514" s="46"/>
      <c r="B514" s="46"/>
      <c r="C514" s="46"/>
      <c r="D514" s="46"/>
      <c r="E514" s="46"/>
    </row>
    <row r="515" spans="1:5" ht="14.4">
      <c r="A515" s="46"/>
      <c r="B515" s="46"/>
      <c r="C515" s="46"/>
      <c r="D515" s="46"/>
      <c r="E515" s="46"/>
    </row>
    <row r="516" spans="1:5" ht="14.4">
      <c r="A516" s="46"/>
      <c r="B516" s="46"/>
      <c r="C516" s="46"/>
      <c r="D516" s="46"/>
      <c r="E516" s="46"/>
    </row>
    <row r="517" spans="1:5" ht="14.4">
      <c r="A517" s="46"/>
      <c r="B517" s="46"/>
      <c r="C517" s="46"/>
      <c r="D517" s="46"/>
      <c r="E517" s="46"/>
    </row>
    <row r="518" spans="1:5" ht="14.4">
      <c r="A518" s="46"/>
      <c r="B518" s="46"/>
      <c r="C518" s="46"/>
      <c r="D518" s="46"/>
      <c r="E518" s="46"/>
    </row>
    <row r="519" spans="1:5" ht="14.4">
      <c r="A519" s="46"/>
      <c r="B519" s="46"/>
      <c r="C519" s="46"/>
      <c r="D519" s="46"/>
      <c r="E519" s="46"/>
    </row>
    <row r="520" spans="1:5" ht="14.4">
      <c r="A520" s="46"/>
      <c r="B520" s="46"/>
      <c r="C520" s="46"/>
      <c r="D520" s="46"/>
      <c r="E520" s="46"/>
    </row>
    <row r="521" spans="1:5" ht="14.4">
      <c r="A521" s="46"/>
      <c r="B521" s="46"/>
      <c r="C521" s="46"/>
      <c r="D521" s="46"/>
      <c r="E521" s="46"/>
    </row>
    <row r="522" spans="1:5" ht="14.4">
      <c r="A522" s="46"/>
      <c r="B522" s="46"/>
      <c r="C522" s="46"/>
      <c r="D522" s="46"/>
      <c r="E522" s="46"/>
    </row>
    <row r="523" spans="1:5" ht="14.4">
      <c r="A523" s="46"/>
      <c r="B523" s="46"/>
      <c r="C523" s="46"/>
      <c r="D523" s="46"/>
      <c r="E523" s="46"/>
    </row>
    <row r="524" spans="1:5" ht="14.4">
      <c r="A524" s="46"/>
      <c r="B524" s="46"/>
      <c r="C524" s="46"/>
      <c r="D524" s="46"/>
      <c r="E524" s="46"/>
    </row>
    <row r="525" spans="1:5" ht="14.4">
      <c r="A525" s="46"/>
      <c r="B525" s="46"/>
      <c r="C525" s="46"/>
      <c r="D525" s="46"/>
      <c r="E525" s="46"/>
    </row>
    <row r="526" spans="1:5" ht="14.4">
      <c r="A526" s="46"/>
      <c r="B526" s="46"/>
      <c r="C526" s="46"/>
      <c r="D526" s="46"/>
      <c r="E526" s="46"/>
    </row>
    <row r="527" spans="1:5" ht="14.4">
      <c r="A527" s="46"/>
      <c r="B527" s="46"/>
      <c r="C527" s="46"/>
      <c r="D527" s="46"/>
      <c r="E527" s="46"/>
    </row>
    <row r="528" spans="1:5" ht="14.4">
      <c r="A528" s="46"/>
      <c r="B528" s="46"/>
      <c r="C528" s="46"/>
      <c r="D528" s="46"/>
      <c r="E528" s="46"/>
    </row>
    <row r="529" spans="1:5" ht="14.4">
      <c r="A529" s="46"/>
      <c r="B529" s="46"/>
      <c r="C529" s="46"/>
      <c r="D529" s="46"/>
      <c r="E529" s="46"/>
    </row>
    <row r="530" spans="1:5" ht="14.4">
      <c r="A530" s="46"/>
      <c r="B530" s="46"/>
      <c r="C530" s="46"/>
      <c r="D530" s="46"/>
      <c r="E530" s="46"/>
    </row>
    <row r="531" spans="1:5" ht="14.4">
      <c r="A531" s="46"/>
      <c r="B531" s="46"/>
      <c r="C531" s="46"/>
      <c r="D531" s="46"/>
      <c r="E531" s="46"/>
    </row>
    <row r="532" spans="1:5" ht="14.4">
      <c r="A532" s="46"/>
      <c r="B532" s="46"/>
      <c r="C532" s="46"/>
      <c r="D532" s="46"/>
      <c r="E532" s="46"/>
    </row>
    <row r="533" spans="1:5" ht="14.4">
      <c r="A533" s="46"/>
      <c r="B533" s="46"/>
      <c r="C533" s="46"/>
      <c r="D533" s="46"/>
      <c r="E533" s="46"/>
    </row>
    <row r="534" spans="1:5" ht="14.4">
      <c r="A534" s="46"/>
      <c r="B534" s="46"/>
      <c r="C534" s="46"/>
      <c r="D534" s="46"/>
      <c r="E534" s="46"/>
    </row>
    <row r="535" spans="1:5" ht="14.4">
      <c r="A535" s="46"/>
      <c r="B535" s="46"/>
      <c r="C535" s="46"/>
      <c r="D535" s="46"/>
      <c r="E535" s="46"/>
    </row>
    <row r="536" spans="1:5" ht="14.4">
      <c r="A536" s="46"/>
      <c r="B536" s="46"/>
      <c r="C536" s="46"/>
      <c r="D536" s="46"/>
      <c r="E536" s="46"/>
    </row>
    <row r="537" spans="1:5" ht="14.4">
      <c r="A537" s="46"/>
      <c r="B537" s="46"/>
      <c r="C537" s="46"/>
      <c r="D537" s="46"/>
      <c r="E537" s="46"/>
    </row>
    <row r="538" spans="1:5" ht="14.4">
      <c r="A538" s="46"/>
      <c r="B538" s="46"/>
      <c r="C538" s="46"/>
      <c r="D538" s="46"/>
      <c r="E538" s="46"/>
    </row>
    <row r="539" spans="1:5" ht="14.4">
      <c r="A539" s="46"/>
      <c r="B539" s="46"/>
      <c r="C539" s="46"/>
      <c r="D539" s="46"/>
      <c r="E539" s="46"/>
    </row>
    <row r="540" spans="1:5" ht="14.4">
      <c r="A540" s="46"/>
      <c r="B540" s="46"/>
      <c r="C540" s="46"/>
      <c r="D540" s="46"/>
      <c r="E540" s="46"/>
    </row>
    <row r="541" spans="1:5" ht="14.4">
      <c r="A541" s="46"/>
      <c r="B541" s="46"/>
      <c r="C541" s="46"/>
      <c r="D541" s="46"/>
      <c r="E541" s="46"/>
    </row>
    <row r="542" spans="1:5" ht="14.4">
      <c r="A542" s="46"/>
      <c r="B542" s="46"/>
      <c r="C542" s="46"/>
      <c r="D542" s="46"/>
      <c r="E542" s="46"/>
    </row>
    <row r="543" spans="1:5" ht="14.4">
      <c r="A543" s="46"/>
      <c r="B543" s="46"/>
      <c r="C543" s="46"/>
      <c r="D543" s="46"/>
      <c r="E543" s="46"/>
    </row>
    <row r="544" spans="1:5" ht="14.4">
      <c r="A544" s="46"/>
      <c r="B544" s="46"/>
      <c r="C544" s="46"/>
      <c r="D544" s="46"/>
      <c r="E544" s="46"/>
    </row>
    <row r="545" spans="1:5" ht="14.4">
      <c r="A545" s="46"/>
      <c r="B545" s="46"/>
      <c r="C545" s="46"/>
      <c r="D545" s="46"/>
      <c r="E545" s="46"/>
    </row>
    <row r="546" spans="1:5" ht="14.4">
      <c r="A546" s="46"/>
      <c r="B546" s="46"/>
      <c r="C546" s="46"/>
      <c r="D546" s="46"/>
      <c r="E546" s="46"/>
    </row>
    <row r="547" spans="1:5" ht="14.4">
      <c r="A547" s="46"/>
      <c r="B547" s="46"/>
      <c r="C547" s="46"/>
      <c r="D547" s="46"/>
      <c r="E547" s="46"/>
    </row>
    <row r="548" spans="1:5" ht="14.4">
      <c r="A548" s="46"/>
      <c r="B548" s="46"/>
      <c r="C548" s="46"/>
      <c r="D548" s="46"/>
      <c r="E548" s="46"/>
    </row>
    <row r="549" spans="1:5" ht="14.4">
      <c r="A549" s="46"/>
      <c r="B549" s="46"/>
      <c r="C549" s="46"/>
      <c r="D549" s="46"/>
      <c r="E549" s="46"/>
    </row>
    <row r="550" spans="1:5" ht="14.4">
      <c r="A550" s="46"/>
      <c r="B550" s="46"/>
      <c r="C550" s="46"/>
      <c r="D550" s="46"/>
      <c r="E550" s="46"/>
    </row>
    <row r="551" spans="1:5" ht="14.4">
      <c r="A551" s="46"/>
      <c r="B551" s="46"/>
      <c r="C551" s="46"/>
      <c r="D551" s="46"/>
      <c r="E551" s="46"/>
    </row>
    <row r="552" spans="1:5" ht="14.4">
      <c r="A552" s="46"/>
      <c r="B552" s="46"/>
      <c r="C552" s="46"/>
      <c r="D552" s="46"/>
      <c r="E552" s="46"/>
    </row>
    <row r="553" spans="1:5" ht="14.4">
      <c r="A553" s="46"/>
      <c r="B553" s="46"/>
      <c r="C553" s="46"/>
      <c r="D553" s="46"/>
      <c r="E553" s="46"/>
    </row>
    <row r="554" spans="1:5" ht="14.4">
      <c r="A554" s="46"/>
      <c r="B554" s="46"/>
      <c r="C554" s="46"/>
      <c r="D554" s="46"/>
      <c r="E554" s="46"/>
    </row>
    <row r="555" spans="1:5" ht="14.4">
      <c r="A555" s="46"/>
      <c r="B555" s="46"/>
      <c r="C555" s="46"/>
      <c r="D555" s="46"/>
      <c r="E555" s="46"/>
    </row>
    <row r="556" spans="1:5" ht="14.4">
      <c r="A556" s="46"/>
      <c r="B556" s="46"/>
      <c r="C556" s="46"/>
      <c r="D556" s="46"/>
      <c r="E556" s="46"/>
    </row>
    <row r="557" spans="1:5" ht="14.4">
      <c r="A557" s="46"/>
      <c r="B557" s="46"/>
      <c r="C557" s="46"/>
      <c r="D557" s="46"/>
      <c r="E557" s="46"/>
    </row>
    <row r="558" spans="1:5" ht="14.4">
      <c r="A558" s="46"/>
      <c r="B558" s="46"/>
      <c r="C558" s="46"/>
      <c r="D558" s="46"/>
      <c r="E558" s="46"/>
    </row>
    <row r="559" spans="1:5" ht="14.4">
      <c r="A559" s="46"/>
      <c r="B559" s="46"/>
      <c r="C559" s="46"/>
      <c r="D559" s="46"/>
      <c r="E559" s="46"/>
    </row>
    <row r="560" spans="1:5" ht="14.4">
      <c r="A560" s="46"/>
      <c r="B560" s="46"/>
      <c r="C560" s="46"/>
      <c r="D560" s="46"/>
      <c r="E560" s="46"/>
    </row>
    <row r="561" spans="1:5" ht="14.4">
      <c r="A561" s="46"/>
      <c r="B561" s="46"/>
      <c r="C561" s="46"/>
      <c r="D561" s="46"/>
      <c r="E561" s="46"/>
    </row>
    <row r="562" spans="1:5" ht="14.4">
      <c r="A562" s="46"/>
      <c r="B562" s="46"/>
      <c r="C562" s="46"/>
      <c r="D562" s="46"/>
      <c r="E562" s="46"/>
    </row>
    <row r="563" spans="1:5" ht="14.4">
      <c r="A563" s="46"/>
      <c r="B563" s="46"/>
      <c r="C563" s="46"/>
      <c r="D563" s="46"/>
      <c r="E563" s="46"/>
    </row>
    <row r="564" spans="1:5" ht="14.4">
      <c r="A564" s="46"/>
      <c r="B564" s="46"/>
      <c r="C564" s="46"/>
      <c r="D564" s="46"/>
      <c r="E564" s="46"/>
    </row>
    <row r="565" spans="1:5" ht="14.4">
      <c r="A565" s="46"/>
      <c r="B565" s="46"/>
      <c r="C565" s="46"/>
      <c r="D565" s="46"/>
      <c r="E565" s="46"/>
    </row>
    <row r="566" spans="1:5" ht="14.4">
      <c r="A566" s="46"/>
      <c r="B566" s="46"/>
      <c r="C566" s="46"/>
      <c r="D566" s="46"/>
      <c r="E566" s="46"/>
    </row>
    <row r="567" spans="1:5" ht="14.4">
      <c r="A567" s="46"/>
      <c r="B567" s="46"/>
      <c r="C567" s="46"/>
      <c r="D567" s="46"/>
      <c r="E567" s="46"/>
    </row>
    <row r="568" spans="1:5" ht="14.4">
      <c r="A568" s="46"/>
      <c r="B568" s="46"/>
      <c r="C568" s="46"/>
      <c r="D568" s="46"/>
      <c r="E568" s="46"/>
    </row>
    <row r="569" spans="1:5" ht="14.4">
      <c r="A569" s="46"/>
      <c r="B569" s="46"/>
      <c r="C569" s="46"/>
      <c r="D569" s="46"/>
      <c r="E569" s="46"/>
    </row>
    <row r="570" spans="1:5" ht="14.4">
      <c r="A570" s="46"/>
      <c r="B570" s="46"/>
      <c r="C570" s="46"/>
      <c r="D570" s="46"/>
      <c r="E570" s="46"/>
    </row>
    <row r="571" spans="1:5" ht="14.4">
      <c r="A571" s="46"/>
      <c r="B571" s="46"/>
      <c r="C571" s="46"/>
      <c r="D571" s="46"/>
      <c r="E571" s="46"/>
    </row>
    <row r="572" spans="1:5" ht="14.4">
      <c r="A572" s="46"/>
      <c r="B572" s="46"/>
      <c r="C572" s="46"/>
      <c r="D572" s="46"/>
      <c r="E572" s="46"/>
    </row>
    <row r="573" spans="1:5" ht="14.4">
      <c r="A573" s="46"/>
      <c r="B573" s="46"/>
      <c r="C573" s="46"/>
      <c r="D573" s="46"/>
      <c r="E573" s="46"/>
    </row>
    <row r="574" spans="1:5" ht="14.4">
      <c r="A574" s="46"/>
      <c r="B574" s="46"/>
      <c r="C574" s="46"/>
      <c r="D574" s="46"/>
      <c r="E574" s="46"/>
    </row>
    <row r="575" spans="1:5" ht="14.4">
      <c r="A575" s="46"/>
      <c r="B575" s="46"/>
      <c r="C575" s="46"/>
      <c r="D575" s="46"/>
      <c r="E575" s="46"/>
    </row>
    <row r="576" spans="1:5" ht="14.4">
      <c r="A576" s="46"/>
      <c r="B576" s="46"/>
      <c r="C576" s="46"/>
      <c r="D576" s="46"/>
      <c r="E576" s="46"/>
    </row>
    <row r="577" spans="1:5" ht="14.4">
      <c r="A577" s="46"/>
      <c r="B577" s="46"/>
      <c r="C577" s="46"/>
      <c r="D577" s="46"/>
      <c r="E577" s="46"/>
    </row>
    <row r="578" spans="1:5" ht="14.4">
      <c r="A578" s="46"/>
      <c r="B578" s="46"/>
      <c r="C578" s="46"/>
      <c r="D578" s="46"/>
      <c r="E578" s="46"/>
    </row>
    <row r="579" spans="1:5" ht="14.4">
      <c r="A579" s="46"/>
      <c r="B579" s="46"/>
      <c r="C579" s="46"/>
      <c r="D579" s="46"/>
      <c r="E579" s="46"/>
    </row>
    <row r="580" spans="1:5" ht="14.4">
      <c r="A580" s="46"/>
      <c r="B580" s="46"/>
      <c r="C580" s="46"/>
      <c r="D580" s="46"/>
      <c r="E580" s="46"/>
    </row>
    <row r="581" spans="1:5" ht="14.4">
      <c r="A581" s="46"/>
      <c r="B581" s="46"/>
      <c r="C581" s="46"/>
      <c r="D581" s="46"/>
      <c r="E581" s="46"/>
    </row>
    <row r="582" spans="1:5" ht="14.4">
      <c r="A582" s="46"/>
      <c r="B582" s="46"/>
      <c r="C582" s="46"/>
      <c r="D582" s="46"/>
      <c r="E582" s="46"/>
    </row>
    <row r="583" spans="1:5" ht="14.4">
      <c r="A583" s="46"/>
      <c r="B583" s="46"/>
      <c r="C583" s="46"/>
      <c r="D583" s="46"/>
      <c r="E583" s="46"/>
    </row>
    <row r="584" spans="1:5" ht="14.4">
      <c r="A584" s="46"/>
      <c r="B584" s="46"/>
      <c r="C584" s="46"/>
      <c r="D584" s="46"/>
      <c r="E584" s="46"/>
    </row>
    <row r="585" spans="1:5" ht="14.4">
      <c r="A585" s="46"/>
      <c r="B585" s="46"/>
      <c r="C585" s="46"/>
      <c r="D585" s="46"/>
      <c r="E585" s="46"/>
    </row>
    <row r="586" spans="1:5" ht="14.4">
      <c r="A586" s="46"/>
      <c r="B586" s="46"/>
      <c r="C586" s="46"/>
      <c r="D586" s="46"/>
      <c r="E586" s="46"/>
    </row>
    <row r="587" spans="1:5" ht="14.4">
      <c r="A587" s="46"/>
      <c r="B587" s="46"/>
      <c r="C587" s="46"/>
      <c r="D587" s="46"/>
      <c r="E587" s="46"/>
    </row>
    <row r="588" spans="1:5" ht="14.4">
      <c r="A588" s="46"/>
      <c r="B588" s="46"/>
      <c r="C588" s="46"/>
      <c r="D588" s="46"/>
      <c r="E588" s="46"/>
    </row>
    <row r="589" spans="1:5" ht="14.4">
      <c r="A589" s="46"/>
      <c r="B589" s="46"/>
      <c r="C589" s="46"/>
      <c r="D589" s="46"/>
      <c r="E589" s="46"/>
    </row>
    <row r="590" spans="1:5" ht="14.4">
      <c r="A590" s="46"/>
      <c r="B590" s="46"/>
      <c r="C590" s="46"/>
      <c r="D590" s="46"/>
      <c r="E590" s="46"/>
    </row>
    <row r="591" spans="1:5" ht="14.4">
      <c r="A591" s="46"/>
      <c r="B591" s="46"/>
      <c r="C591" s="46"/>
      <c r="D591" s="46"/>
      <c r="E591" s="46"/>
    </row>
    <row r="592" spans="1:5" ht="14.4">
      <c r="A592" s="46"/>
      <c r="B592" s="46"/>
      <c r="C592" s="46"/>
      <c r="D592" s="46"/>
      <c r="E592" s="46"/>
    </row>
    <row r="593" spans="1:5" ht="14.4">
      <c r="A593" s="46"/>
      <c r="B593" s="46"/>
      <c r="C593" s="46"/>
      <c r="D593" s="46"/>
      <c r="E593" s="46"/>
    </row>
    <row r="594" spans="1:5" ht="14.4">
      <c r="A594" s="46"/>
      <c r="B594" s="46"/>
      <c r="C594" s="46"/>
      <c r="D594" s="46"/>
      <c r="E594" s="46"/>
    </row>
    <row r="595" spans="1:5" ht="14.4">
      <c r="A595" s="46"/>
      <c r="B595" s="46"/>
      <c r="C595" s="46"/>
      <c r="D595" s="46"/>
      <c r="E595" s="46"/>
    </row>
    <row r="596" spans="1:5" ht="14.4">
      <c r="A596" s="46"/>
      <c r="B596" s="46"/>
      <c r="C596" s="46"/>
      <c r="D596" s="46"/>
      <c r="E596" s="46"/>
    </row>
    <row r="597" spans="1:5" ht="14.4">
      <c r="A597" s="46"/>
      <c r="B597" s="46"/>
      <c r="C597" s="46"/>
      <c r="D597" s="46"/>
      <c r="E597" s="46"/>
    </row>
    <row r="598" spans="1:5" ht="14.4">
      <c r="A598" s="46"/>
      <c r="B598" s="46"/>
      <c r="C598" s="46"/>
      <c r="D598" s="46"/>
      <c r="E598" s="46"/>
    </row>
    <row r="599" spans="1:5" ht="14.4">
      <c r="A599" s="46"/>
      <c r="B599" s="46"/>
      <c r="C599" s="46"/>
      <c r="D599" s="46"/>
      <c r="E599" s="46"/>
    </row>
    <row r="600" spans="1:5" ht="14.4">
      <c r="A600" s="46"/>
      <c r="B600" s="46"/>
      <c r="C600" s="46"/>
      <c r="D600" s="46"/>
      <c r="E600" s="46"/>
    </row>
    <row r="601" spans="1:5" ht="14.4">
      <c r="A601" s="46"/>
      <c r="B601" s="46"/>
      <c r="C601" s="46"/>
      <c r="D601" s="46"/>
      <c r="E601" s="46"/>
    </row>
    <row r="602" spans="1:5" ht="14.4">
      <c r="A602" s="46"/>
      <c r="B602" s="46"/>
      <c r="C602" s="46"/>
      <c r="D602" s="46"/>
      <c r="E602" s="46"/>
    </row>
    <row r="603" spans="1:5" ht="14.4">
      <c r="A603" s="46"/>
      <c r="B603" s="46"/>
      <c r="C603" s="46"/>
      <c r="D603" s="46"/>
      <c r="E603" s="46"/>
    </row>
    <row r="604" spans="1:5" ht="14.4">
      <c r="A604" s="46"/>
      <c r="B604" s="46"/>
      <c r="C604" s="46"/>
      <c r="D604" s="46"/>
      <c r="E604" s="46"/>
    </row>
    <row r="605" spans="1:5" ht="14.4">
      <c r="A605" s="46"/>
      <c r="B605" s="46"/>
      <c r="C605" s="46"/>
      <c r="D605" s="46"/>
      <c r="E605" s="46"/>
    </row>
    <row r="606" spans="1:5" ht="14.4">
      <c r="A606" s="46"/>
      <c r="B606" s="46"/>
      <c r="C606" s="46"/>
      <c r="D606" s="46"/>
      <c r="E606" s="46"/>
    </row>
    <row r="607" spans="1:5" ht="14.4">
      <c r="A607" s="46"/>
      <c r="B607" s="46"/>
      <c r="C607" s="46"/>
      <c r="D607" s="46"/>
      <c r="E607" s="46"/>
    </row>
    <row r="608" spans="1:5" ht="14.4">
      <c r="A608" s="46"/>
      <c r="B608" s="46"/>
      <c r="C608" s="46"/>
      <c r="D608" s="46"/>
      <c r="E608" s="46"/>
    </row>
    <row r="609" spans="1:5" ht="14.4">
      <c r="A609" s="46"/>
      <c r="B609" s="46"/>
      <c r="C609" s="46"/>
      <c r="D609" s="46"/>
      <c r="E609" s="46"/>
    </row>
    <row r="610" spans="1:5" ht="14.4">
      <c r="A610" s="46"/>
      <c r="B610" s="46"/>
      <c r="C610" s="46"/>
      <c r="D610" s="46"/>
      <c r="E610" s="46"/>
    </row>
    <row r="611" spans="1:5" ht="14.4">
      <c r="A611" s="46"/>
      <c r="B611" s="46"/>
      <c r="C611" s="46"/>
      <c r="D611" s="46"/>
      <c r="E611" s="46"/>
    </row>
    <row r="612" spans="1:5" ht="14.4">
      <c r="A612" s="46"/>
      <c r="B612" s="46"/>
      <c r="C612" s="46"/>
      <c r="D612" s="46"/>
      <c r="E612" s="46"/>
    </row>
    <row r="613" spans="1:5" ht="14.4">
      <c r="A613" s="46"/>
      <c r="B613" s="46"/>
      <c r="C613" s="46"/>
      <c r="D613" s="46"/>
      <c r="E613" s="46"/>
    </row>
    <row r="614" spans="1:5" ht="14.4">
      <c r="A614" s="46"/>
      <c r="B614" s="46"/>
      <c r="C614" s="46"/>
      <c r="D614" s="46"/>
      <c r="E614" s="46"/>
    </row>
    <row r="615" spans="1:5" ht="14.4">
      <c r="A615" s="46"/>
      <c r="B615" s="46"/>
      <c r="C615" s="46"/>
      <c r="D615" s="46"/>
      <c r="E615" s="46"/>
    </row>
    <row r="616" spans="1:5" ht="14.4">
      <c r="A616" s="46"/>
      <c r="B616" s="46"/>
      <c r="C616" s="46"/>
      <c r="D616" s="46"/>
      <c r="E616" s="46"/>
    </row>
    <row r="617" spans="1:5" ht="14.4">
      <c r="A617" s="46"/>
      <c r="B617" s="46"/>
      <c r="C617" s="46"/>
      <c r="D617" s="46"/>
      <c r="E617" s="46"/>
    </row>
    <row r="618" spans="1:5" ht="14.4">
      <c r="A618" s="46"/>
      <c r="B618" s="46"/>
      <c r="C618" s="46"/>
      <c r="D618" s="46"/>
      <c r="E618" s="46"/>
    </row>
    <row r="619" spans="1:5" ht="14.4">
      <c r="A619" s="46"/>
      <c r="B619" s="46"/>
      <c r="C619" s="46"/>
      <c r="D619" s="46"/>
      <c r="E619" s="46"/>
    </row>
    <row r="620" spans="1:5" ht="14.4">
      <c r="A620" s="46"/>
      <c r="B620" s="46"/>
      <c r="C620" s="46"/>
      <c r="D620" s="46"/>
      <c r="E620" s="46"/>
    </row>
    <row r="621" spans="1:5" ht="14.4">
      <c r="A621" s="46"/>
      <c r="B621" s="46"/>
      <c r="C621" s="46"/>
      <c r="D621" s="46"/>
      <c r="E621" s="46"/>
    </row>
    <row r="622" spans="1:5" ht="14.4">
      <c r="A622" s="46"/>
      <c r="B622" s="46"/>
      <c r="C622" s="46"/>
      <c r="D622" s="46"/>
      <c r="E622" s="46"/>
    </row>
    <row r="623" spans="1:5" ht="14.4">
      <c r="A623" s="46"/>
      <c r="B623" s="46"/>
      <c r="C623" s="46"/>
      <c r="D623" s="46"/>
      <c r="E623" s="46"/>
    </row>
    <row r="624" spans="1:5" ht="14.4">
      <c r="A624" s="46"/>
      <c r="B624" s="46"/>
      <c r="C624" s="46"/>
      <c r="D624" s="46"/>
      <c r="E624" s="46"/>
    </row>
    <row r="625" spans="1:5" ht="14.4">
      <c r="A625" s="46"/>
      <c r="B625" s="46"/>
      <c r="C625" s="46"/>
      <c r="D625" s="46"/>
      <c r="E625" s="46"/>
    </row>
    <row r="626" spans="1:5" ht="14.4">
      <c r="A626" s="46"/>
      <c r="B626" s="46"/>
      <c r="C626" s="46"/>
      <c r="D626" s="46"/>
      <c r="E626" s="46"/>
    </row>
    <row r="627" spans="1:5" ht="14.4">
      <c r="A627" s="46"/>
      <c r="B627" s="46"/>
      <c r="C627" s="46"/>
      <c r="D627" s="46"/>
      <c r="E627" s="46"/>
    </row>
    <row r="628" spans="1:5" ht="14.4">
      <c r="A628" s="46"/>
      <c r="B628" s="46"/>
      <c r="C628" s="46"/>
      <c r="D628" s="46"/>
      <c r="E628" s="46"/>
    </row>
    <row r="629" spans="1:5" ht="14.4">
      <c r="A629" s="46"/>
      <c r="B629" s="46"/>
      <c r="C629" s="46"/>
      <c r="D629" s="46"/>
      <c r="E629" s="46"/>
    </row>
    <row r="630" spans="1:5" ht="14.4">
      <c r="A630" s="46"/>
      <c r="B630" s="46"/>
      <c r="C630" s="46"/>
      <c r="D630" s="46"/>
      <c r="E630" s="46"/>
    </row>
    <row r="631" spans="1:5" ht="14.4">
      <c r="A631" s="46"/>
      <c r="B631" s="46"/>
      <c r="C631" s="46"/>
      <c r="D631" s="46"/>
      <c r="E631" s="46"/>
    </row>
    <row r="632" spans="1:5" ht="14.4">
      <c r="A632" s="46"/>
      <c r="B632" s="46"/>
      <c r="C632" s="46"/>
      <c r="D632" s="46"/>
      <c r="E632" s="46"/>
    </row>
    <row r="633" spans="1:5" ht="14.4">
      <c r="A633" s="46"/>
      <c r="B633" s="46"/>
      <c r="C633" s="46"/>
      <c r="D633" s="46"/>
      <c r="E633" s="46"/>
    </row>
    <row r="634" spans="1:5" ht="14.4">
      <c r="A634" s="46"/>
      <c r="B634" s="46"/>
      <c r="C634" s="46"/>
      <c r="D634" s="46"/>
      <c r="E634" s="46"/>
    </row>
    <row r="635" spans="1:5" ht="14.4">
      <c r="A635" s="46"/>
      <c r="B635" s="46"/>
      <c r="C635" s="46"/>
      <c r="D635" s="46"/>
      <c r="E635" s="46"/>
    </row>
    <row r="636" spans="1:5" ht="14.4">
      <c r="A636" s="46"/>
      <c r="B636" s="46"/>
      <c r="C636" s="46"/>
      <c r="D636" s="46"/>
      <c r="E636" s="46"/>
    </row>
    <row r="637" spans="1:5" ht="14.4">
      <c r="A637" s="46"/>
      <c r="B637" s="46"/>
      <c r="C637" s="46"/>
      <c r="D637" s="46"/>
      <c r="E637" s="46"/>
    </row>
    <row r="638" spans="1:5" ht="14.4">
      <c r="A638" s="46"/>
      <c r="B638" s="46"/>
      <c r="C638" s="46"/>
      <c r="D638" s="46"/>
      <c r="E638" s="46"/>
    </row>
    <row r="639" spans="1:5" ht="14.4">
      <c r="A639" s="46"/>
      <c r="B639" s="46"/>
      <c r="C639" s="46"/>
      <c r="D639" s="46"/>
      <c r="E639" s="46"/>
    </row>
    <row r="640" spans="1:5" ht="14.4">
      <c r="A640" s="46"/>
      <c r="B640" s="46"/>
      <c r="C640" s="46"/>
      <c r="D640" s="46"/>
      <c r="E640" s="46"/>
    </row>
    <row r="641" spans="1:5" ht="14.4">
      <c r="A641" s="46"/>
      <c r="B641" s="46"/>
      <c r="C641" s="46"/>
      <c r="D641" s="46"/>
      <c r="E641" s="46"/>
    </row>
    <row r="642" spans="1:5" ht="14.4">
      <c r="A642" s="46"/>
      <c r="B642" s="46"/>
      <c r="C642" s="46"/>
      <c r="D642" s="46"/>
      <c r="E642" s="46"/>
    </row>
    <row r="643" spans="1:5" ht="14.4">
      <c r="A643" s="46"/>
      <c r="B643" s="46"/>
      <c r="C643" s="46"/>
      <c r="D643" s="46"/>
      <c r="E643" s="46"/>
    </row>
    <row r="644" spans="1:5" ht="14.4">
      <c r="A644" s="46"/>
      <c r="B644" s="46"/>
      <c r="C644" s="46"/>
      <c r="D644" s="46"/>
      <c r="E644" s="46"/>
    </row>
    <row r="645" spans="1:5" ht="14.4">
      <c r="A645" s="46"/>
      <c r="B645" s="46"/>
      <c r="C645" s="46"/>
      <c r="D645" s="46"/>
      <c r="E645" s="46"/>
    </row>
    <row r="646" spans="1:5" ht="14.4">
      <c r="A646" s="46"/>
      <c r="B646" s="46"/>
      <c r="C646" s="46"/>
      <c r="D646" s="46"/>
      <c r="E646" s="46"/>
    </row>
    <row r="647" spans="1:5" ht="14.4">
      <c r="A647" s="46"/>
      <c r="B647" s="46"/>
      <c r="C647" s="46"/>
      <c r="D647" s="46"/>
      <c r="E647" s="46"/>
    </row>
    <row r="648" spans="1:5" ht="14.4">
      <c r="A648" s="46"/>
      <c r="B648" s="46"/>
      <c r="C648" s="46"/>
      <c r="D648" s="46"/>
      <c r="E648" s="46"/>
    </row>
    <row r="649" spans="1:5" ht="14.4">
      <c r="A649" s="46"/>
      <c r="B649" s="46"/>
      <c r="C649" s="46"/>
      <c r="D649" s="46"/>
      <c r="E649" s="46"/>
    </row>
    <row r="650" spans="1:5" ht="14.4">
      <c r="A650" s="46"/>
      <c r="B650" s="46"/>
      <c r="C650" s="46"/>
      <c r="D650" s="46"/>
      <c r="E650" s="46"/>
    </row>
    <row r="651" spans="1:5" ht="14.4">
      <c r="A651" s="46"/>
      <c r="B651" s="46"/>
      <c r="C651" s="46"/>
      <c r="D651" s="46"/>
      <c r="E651" s="46"/>
    </row>
    <row r="652" spans="1:5" ht="14.4">
      <c r="A652" s="46"/>
      <c r="B652" s="46"/>
      <c r="C652" s="46"/>
      <c r="D652" s="46"/>
      <c r="E652" s="46"/>
    </row>
    <row r="653" spans="1:5" ht="14.4">
      <c r="A653" s="46"/>
      <c r="B653" s="46"/>
      <c r="C653" s="46"/>
      <c r="D653" s="46"/>
      <c r="E653" s="46"/>
    </row>
    <row r="654" spans="1:5" ht="14.4">
      <c r="A654" s="46"/>
      <c r="B654" s="46"/>
      <c r="C654" s="46"/>
      <c r="D654" s="46"/>
      <c r="E654" s="46"/>
    </row>
    <row r="655" spans="1:5" ht="14.4">
      <c r="A655" s="46"/>
      <c r="B655" s="46"/>
      <c r="C655" s="46"/>
      <c r="D655" s="46"/>
      <c r="E655" s="46"/>
    </row>
    <row r="656" spans="1:5" ht="14.4">
      <c r="A656" s="46"/>
      <c r="B656" s="46"/>
      <c r="C656" s="46"/>
      <c r="D656" s="46"/>
      <c r="E656" s="46"/>
    </row>
    <row r="657" spans="1:5" ht="14.4">
      <c r="A657" s="46"/>
      <c r="B657" s="46"/>
      <c r="C657" s="46"/>
      <c r="D657" s="46"/>
      <c r="E657" s="46"/>
    </row>
    <row r="658" spans="1:5" ht="14.4">
      <c r="A658" s="46"/>
      <c r="B658" s="46"/>
      <c r="C658" s="46"/>
      <c r="D658" s="46"/>
      <c r="E658" s="46"/>
    </row>
    <row r="659" spans="1:5" ht="14.4">
      <c r="A659" s="46"/>
      <c r="B659" s="46"/>
      <c r="C659" s="46"/>
      <c r="D659" s="46"/>
      <c r="E659" s="46"/>
    </row>
    <row r="660" spans="1:5" ht="14.4">
      <c r="A660" s="46"/>
      <c r="B660" s="46"/>
      <c r="C660" s="46"/>
      <c r="D660" s="46"/>
      <c r="E660" s="46"/>
    </row>
    <row r="661" spans="1:5" ht="14.4">
      <c r="A661" s="46"/>
      <c r="B661" s="46"/>
      <c r="C661" s="46"/>
      <c r="D661" s="46"/>
      <c r="E661" s="46"/>
    </row>
    <row r="662" spans="1:5" ht="14.4">
      <c r="A662" s="46"/>
      <c r="B662" s="46"/>
      <c r="C662" s="46"/>
      <c r="D662" s="46"/>
      <c r="E662" s="46"/>
    </row>
    <row r="663" spans="1:5" ht="14.4">
      <c r="A663" s="46"/>
      <c r="B663" s="46"/>
      <c r="C663" s="46"/>
      <c r="D663" s="46"/>
      <c r="E663" s="46"/>
    </row>
    <row r="664" spans="1:5" ht="14.4">
      <c r="A664" s="46"/>
      <c r="B664" s="46"/>
      <c r="C664" s="46"/>
      <c r="D664" s="46"/>
      <c r="E664" s="46"/>
    </row>
    <row r="665" spans="1:5" ht="14.4">
      <c r="A665" s="46"/>
      <c r="B665" s="46"/>
      <c r="C665" s="46"/>
      <c r="D665" s="46"/>
      <c r="E665" s="46"/>
    </row>
    <row r="666" spans="1:5" ht="14.4">
      <c r="A666" s="46"/>
      <c r="B666" s="46"/>
      <c r="C666" s="46"/>
      <c r="D666" s="46"/>
      <c r="E666" s="46"/>
    </row>
    <row r="667" spans="1:5" ht="14.4">
      <c r="A667" s="46"/>
      <c r="B667" s="46"/>
      <c r="C667" s="46"/>
      <c r="D667" s="46"/>
      <c r="E667" s="46"/>
    </row>
    <row r="668" spans="1:5" ht="14.4">
      <c r="A668" s="46"/>
      <c r="B668" s="46"/>
      <c r="C668" s="46"/>
      <c r="D668" s="46"/>
      <c r="E668" s="46"/>
    </row>
    <row r="669" spans="1:5" ht="14.4">
      <c r="A669" s="46"/>
      <c r="B669" s="46"/>
      <c r="C669" s="46"/>
      <c r="D669" s="46"/>
      <c r="E669" s="46"/>
    </row>
    <row r="670" spans="1:5" ht="14.4">
      <c r="A670" s="46"/>
      <c r="B670" s="46"/>
      <c r="C670" s="46"/>
      <c r="D670" s="46"/>
      <c r="E670" s="46"/>
    </row>
    <row r="671" spans="1:5" ht="14.4">
      <c r="A671" s="46"/>
      <c r="B671" s="46"/>
      <c r="C671" s="46"/>
      <c r="D671" s="46"/>
      <c r="E671" s="46"/>
    </row>
    <row r="672" spans="1:5" ht="14.4">
      <c r="A672" s="46"/>
      <c r="B672" s="46"/>
      <c r="C672" s="46"/>
      <c r="D672" s="46"/>
      <c r="E672" s="46"/>
    </row>
    <row r="673" spans="1:5" ht="14.4">
      <c r="A673" s="46"/>
      <c r="B673" s="46"/>
      <c r="C673" s="46"/>
      <c r="D673" s="46"/>
      <c r="E673" s="46"/>
    </row>
    <row r="674" spans="1:5" ht="14.4">
      <c r="A674" s="46"/>
      <c r="B674" s="46"/>
      <c r="C674" s="46"/>
      <c r="D674" s="46"/>
      <c r="E674" s="46"/>
    </row>
    <row r="675" spans="1:5" ht="14.4">
      <c r="A675" s="46"/>
      <c r="B675" s="46"/>
      <c r="C675" s="46"/>
      <c r="D675" s="46"/>
      <c r="E675" s="46"/>
    </row>
    <row r="676" spans="1:5" ht="14.4">
      <c r="A676" s="46"/>
      <c r="B676" s="46"/>
      <c r="C676" s="46"/>
      <c r="D676" s="46"/>
      <c r="E676" s="46"/>
    </row>
    <row r="677" spans="1:5" ht="14.4">
      <c r="A677" s="46"/>
      <c r="B677" s="46"/>
      <c r="C677" s="46"/>
      <c r="D677" s="46"/>
      <c r="E677" s="46"/>
    </row>
    <row r="678" spans="1:5" ht="14.4">
      <c r="A678" s="46"/>
      <c r="B678" s="46"/>
      <c r="C678" s="46"/>
      <c r="D678" s="46"/>
      <c r="E678" s="46"/>
    </row>
    <row r="679" spans="1:5" ht="14.4">
      <c r="A679" s="46"/>
      <c r="B679" s="46"/>
      <c r="C679" s="46"/>
      <c r="D679" s="46"/>
      <c r="E679" s="46"/>
    </row>
    <row r="680" spans="1:5" ht="14.4">
      <c r="A680" s="46"/>
      <c r="B680" s="46"/>
      <c r="C680" s="46"/>
      <c r="D680" s="46"/>
      <c r="E680" s="46"/>
    </row>
    <row r="681" spans="1:5" ht="14.4">
      <c r="A681" s="46"/>
      <c r="B681" s="46"/>
      <c r="C681" s="46"/>
      <c r="D681" s="46"/>
      <c r="E681" s="46"/>
    </row>
    <row r="682" spans="1:5" ht="14.4">
      <c r="A682" s="46"/>
      <c r="B682" s="46"/>
      <c r="C682" s="46"/>
      <c r="D682" s="46"/>
      <c r="E682" s="46"/>
    </row>
    <row r="683" spans="1:5" ht="14.4">
      <c r="A683" s="46"/>
      <c r="B683" s="46"/>
      <c r="C683" s="46"/>
      <c r="D683" s="46"/>
      <c r="E683" s="46"/>
    </row>
    <row r="684" spans="1:5" ht="14.4">
      <c r="A684" s="46"/>
      <c r="B684" s="46"/>
      <c r="C684" s="46"/>
      <c r="D684" s="46"/>
      <c r="E684" s="46"/>
    </row>
    <row r="685" spans="1:5" ht="14.4">
      <c r="A685" s="46"/>
      <c r="B685" s="46"/>
      <c r="C685" s="46"/>
      <c r="D685" s="46"/>
      <c r="E685" s="46"/>
    </row>
    <row r="686" spans="1:5" ht="14.4">
      <c r="A686" s="46"/>
      <c r="B686" s="46"/>
      <c r="C686" s="46"/>
      <c r="D686" s="46"/>
      <c r="E686" s="46"/>
    </row>
    <row r="687" spans="1:5" ht="14.4">
      <c r="A687" s="46"/>
      <c r="B687" s="46"/>
      <c r="C687" s="46"/>
      <c r="D687" s="46"/>
      <c r="E687" s="46"/>
    </row>
    <row r="688" spans="1:5" ht="14.4">
      <c r="A688" s="46"/>
      <c r="B688" s="46"/>
      <c r="C688" s="46"/>
      <c r="D688" s="46"/>
      <c r="E688" s="46"/>
    </row>
    <row r="689" spans="1:5" ht="14.4">
      <c r="A689" s="46"/>
      <c r="B689" s="46"/>
      <c r="C689" s="46"/>
      <c r="D689" s="46"/>
      <c r="E689" s="46"/>
    </row>
    <row r="690" spans="1:5" ht="14.4">
      <c r="A690" s="46"/>
      <c r="B690" s="46"/>
      <c r="C690" s="46"/>
      <c r="D690" s="46"/>
      <c r="E690" s="46"/>
    </row>
    <row r="691" spans="1:5" ht="14.4">
      <c r="A691" s="46"/>
      <c r="B691" s="46"/>
      <c r="C691" s="46"/>
      <c r="D691" s="46"/>
      <c r="E691" s="46"/>
    </row>
    <row r="692" spans="1:5" ht="14.4">
      <c r="A692" s="46"/>
      <c r="B692" s="46"/>
      <c r="C692" s="46"/>
      <c r="D692" s="46"/>
      <c r="E692" s="46"/>
    </row>
    <row r="693" spans="1:5" ht="14.4">
      <c r="A693" s="46"/>
      <c r="B693" s="46"/>
      <c r="C693" s="46"/>
      <c r="D693" s="46"/>
      <c r="E693" s="46"/>
    </row>
    <row r="694" spans="1:5" ht="14.4">
      <c r="A694" s="46"/>
      <c r="B694" s="46"/>
      <c r="C694" s="46"/>
      <c r="D694" s="46"/>
      <c r="E694" s="46"/>
    </row>
    <row r="695" spans="1:5" ht="14.4">
      <c r="A695" s="46"/>
      <c r="B695" s="46"/>
      <c r="C695" s="46"/>
      <c r="D695" s="46"/>
      <c r="E695" s="46"/>
    </row>
    <row r="696" spans="1:5" ht="14.4">
      <c r="A696" s="46"/>
      <c r="B696" s="46"/>
      <c r="C696" s="46"/>
      <c r="D696" s="46"/>
      <c r="E696" s="46"/>
    </row>
    <row r="697" spans="1:5" ht="14.4">
      <c r="A697" s="46"/>
      <c r="B697" s="46"/>
      <c r="C697" s="46"/>
      <c r="D697" s="46"/>
      <c r="E697" s="46"/>
    </row>
    <row r="698" spans="1:5" ht="14.4">
      <c r="A698" s="46"/>
      <c r="B698" s="46"/>
      <c r="C698" s="46"/>
      <c r="D698" s="46"/>
      <c r="E698" s="46"/>
    </row>
    <row r="699" spans="1:5" ht="14.4">
      <c r="A699" s="46"/>
      <c r="B699" s="46"/>
      <c r="C699" s="46"/>
      <c r="D699" s="46"/>
      <c r="E699" s="46"/>
    </row>
    <row r="700" spans="1:5" ht="14.4">
      <c r="A700" s="46"/>
      <c r="B700" s="46"/>
      <c r="C700" s="46"/>
      <c r="D700" s="46"/>
      <c r="E700" s="46"/>
    </row>
    <row r="701" spans="1:5" ht="14.4">
      <c r="A701" s="46"/>
      <c r="B701" s="46"/>
      <c r="C701" s="46"/>
      <c r="D701" s="46"/>
      <c r="E701" s="46"/>
    </row>
    <row r="702" spans="1:5" ht="14.4">
      <c r="A702" s="46"/>
      <c r="B702" s="46"/>
      <c r="C702" s="46"/>
      <c r="D702" s="46"/>
      <c r="E702" s="46"/>
    </row>
    <row r="703" spans="1:5" ht="14.4">
      <c r="A703" s="46"/>
      <c r="B703" s="46"/>
      <c r="C703" s="46"/>
      <c r="D703" s="46"/>
      <c r="E703" s="46"/>
    </row>
    <row r="704" spans="1:5" ht="14.4">
      <c r="A704" s="46"/>
      <c r="B704" s="46"/>
      <c r="C704" s="46"/>
      <c r="D704" s="46"/>
      <c r="E704" s="46"/>
    </row>
    <row r="705" spans="1:5" ht="14.4">
      <c r="A705" s="46"/>
      <c r="B705" s="46"/>
      <c r="C705" s="46"/>
      <c r="D705" s="46"/>
      <c r="E705" s="46"/>
    </row>
    <row r="706" spans="1:5" ht="14.4">
      <c r="A706" s="46"/>
      <c r="B706" s="46"/>
      <c r="C706" s="46"/>
      <c r="D706" s="46"/>
      <c r="E706" s="46"/>
    </row>
    <row r="707" spans="1:5" ht="14.4">
      <c r="A707" s="46"/>
      <c r="B707" s="46"/>
      <c r="C707" s="46"/>
      <c r="D707" s="46"/>
      <c r="E707" s="46"/>
    </row>
    <row r="708" spans="1:5" ht="14.4">
      <c r="A708" s="46"/>
      <c r="B708" s="46"/>
      <c r="C708" s="46"/>
      <c r="D708" s="46"/>
      <c r="E708" s="46"/>
    </row>
    <row r="709" spans="1:5" ht="14.4">
      <c r="A709" s="46"/>
      <c r="B709" s="46"/>
      <c r="C709" s="46"/>
      <c r="D709" s="46"/>
      <c r="E709" s="46"/>
    </row>
    <row r="710" spans="1:5" ht="14.4">
      <c r="A710" s="46"/>
      <c r="B710" s="46"/>
      <c r="C710" s="46"/>
      <c r="D710" s="46"/>
      <c r="E710" s="46"/>
    </row>
    <row r="711" spans="1:5" ht="14.4">
      <c r="A711" s="46"/>
      <c r="B711" s="46"/>
      <c r="C711" s="46"/>
      <c r="D711" s="46"/>
      <c r="E711" s="46"/>
    </row>
    <row r="712" spans="1:5" ht="14.4">
      <c r="A712" s="46"/>
      <c r="B712" s="46"/>
      <c r="C712" s="46"/>
      <c r="D712" s="46"/>
      <c r="E712" s="46"/>
    </row>
    <row r="713" spans="1:5" ht="14.4">
      <c r="A713" s="46"/>
      <c r="B713" s="46"/>
      <c r="C713" s="46"/>
      <c r="D713" s="46"/>
      <c r="E713" s="46"/>
    </row>
    <row r="714" spans="1:5" ht="14.4">
      <c r="A714" s="46"/>
      <c r="B714" s="46"/>
      <c r="C714" s="46"/>
      <c r="D714" s="46"/>
      <c r="E714" s="46"/>
    </row>
    <row r="715" spans="1:5" ht="14.4">
      <c r="A715" s="46"/>
      <c r="B715" s="46"/>
      <c r="C715" s="46"/>
      <c r="D715" s="46"/>
      <c r="E715" s="46"/>
    </row>
    <row r="716" spans="1:5" ht="14.4">
      <c r="A716" s="46"/>
      <c r="B716" s="46"/>
      <c r="C716" s="46"/>
      <c r="D716" s="46"/>
      <c r="E716" s="46"/>
    </row>
    <row r="717" spans="1:5" ht="14.4">
      <c r="A717" s="46"/>
      <c r="B717" s="46"/>
      <c r="C717" s="46"/>
      <c r="D717" s="46"/>
      <c r="E717" s="46"/>
    </row>
    <row r="718" spans="1:5" ht="14.4">
      <c r="A718" s="46"/>
      <c r="B718" s="46"/>
      <c r="C718" s="46"/>
      <c r="D718" s="46"/>
      <c r="E718" s="46"/>
    </row>
    <row r="719" spans="1:5" ht="14.4">
      <c r="A719" s="46"/>
      <c r="B719" s="46"/>
      <c r="C719" s="46"/>
      <c r="D719" s="46"/>
      <c r="E719" s="46"/>
    </row>
    <row r="720" spans="1:5" ht="14.4">
      <c r="A720" s="46"/>
      <c r="B720" s="46"/>
      <c r="C720" s="46"/>
      <c r="D720" s="46"/>
      <c r="E720" s="46"/>
    </row>
    <row r="721" spans="1:5" ht="14.4">
      <c r="A721" s="46"/>
      <c r="B721" s="46"/>
      <c r="C721" s="46"/>
      <c r="D721" s="46"/>
      <c r="E721" s="46"/>
    </row>
    <row r="722" spans="1:5" ht="14.4">
      <c r="A722" s="46"/>
      <c r="B722" s="46"/>
      <c r="C722" s="46"/>
      <c r="D722" s="46"/>
      <c r="E722" s="46"/>
    </row>
    <row r="723" spans="1:5" ht="14.4">
      <c r="A723" s="46"/>
      <c r="B723" s="46"/>
      <c r="C723" s="46"/>
      <c r="D723" s="46"/>
      <c r="E723" s="46"/>
    </row>
    <row r="724" spans="1:5" ht="14.4">
      <c r="A724" s="46"/>
      <c r="B724" s="46"/>
      <c r="C724" s="46"/>
      <c r="D724" s="46"/>
      <c r="E724" s="46"/>
    </row>
    <row r="725" spans="1:5" ht="14.4">
      <c r="A725" s="46"/>
      <c r="B725" s="46"/>
      <c r="C725" s="46"/>
      <c r="D725" s="46"/>
      <c r="E725" s="46"/>
    </row>
    <row r="726" spans="1:5" ht="14.4">
      <c r="A726" s="46"/>
      <c r="B726" s="46"/>
      <c r="C726" s="46"/>
      <c r="D726" s="46"/>
      <c r="E726" s="46"/>
    </row>
    <row r="727" spans="1:5" ht="14.4">
      <c r="A727" s="46"/>
      <c r="B727" s="46"/>
      <c r="C727" s="46"/>
      <c r="D727" s="46"/>
      <c r="E727" s="46"/>
    </row>
    <row r="728" spans="1:5" ht="14.4">
      <c r="A728" s="46"/>
      <c r="B728" s="46"/>
      <c r="C728" s="46"/>
      <c r="D728" s="46"/>
      <c r="E728" s="46"/>
    </row>
    <row r="729" spans="1:5" ht="14.4">
      <c r="A729" s="46"/>
      <c r="B729" s="46"/>
      <c r="C729" s="46"/>
      <c r="D729" s="46"/>
      <c r="E729" s="46"/>
    </row>
    <row r="730" spans="1:5" ht="14.4">
      <c r="A730" s="46"/>
      <c r="B730" s="46"/>
      <c r="C730" s="46"/>
      <c r="D730" s="46"/>
      <c r="E730" s="46"/>
    </row>
    <row r="731" spans="1:5" ht="14.4">
      <c r="A731" s="46"/>
      <c r="B731" s="46"/>
      <c r="C731" s="46"/>
      <c r="D731" s="46"/>
      <c r="E731" s="46"/>
    </row>
    <row r="732" spans="1:5" ht="14.4">
      <c r="A732" s="46"/>
      <c r="B732" s="46"/>
      <c r="C732" s="46"/>
      <c r="D732" s="46"/>
      <c r="E732" s="46"/>
    </row>
    <row r="733" spans="1:5" ht="14.4">
      <c r="A733" s="46"/>
      <c r="B733" s="46"/>
      <c r="C733" s="46"/>
      <c r="D733" s="46"/>
      <c r="E733" s="46"/>
    </row>
    <row r="734" spans="1:5" ht="14.4">
      <c r="A734" s="46"/>
      <c r="B734" s="46"/>
      <c r="C734" s="46"/>
      <c r="D734" s="46"/>
      <c r="E734" s="46"/>
    </row>
    <row r="735" spans="1:5" ht="14.4">
      <c r="A735" s="46"/>
      <c r="B735" s="46"/>
      <c r="C735" s="46"/>
      <c r="D735" s="46"/>
      <c r="E735" s="46"/>
    </row>
    <row r="736" spans="1:5" ht="14.4">
      <c r="A736" s="46"/>
      <c r="B736" s="46"/>
      <c r="C736" s="46"/>
      <c r="D736" s="46"/>
      <c r="E736" s="46"/>
    </row>
    <row r="737" spans="1:5" ht="14.4">
      <c r="A737" s="46"/>
      <c r="B737" s="46"/>
      <c r="C737" s="46"/>
      <c r="D737" s="46"/>
      <c r="E737" s="46"/>
    </row>
    <row r="738" spans="1:5" ht="14.4">
      <c r="A738" s="46"/>
      <c r="B738" s="46"/>
      <c r="C738" s="46"/>
      <c r="D738" s="46"/>
      <c r="E738" s="46"/>
    </row>
    <row r="739" spans="1:5" ht="14.4">
      <c r="A739" s="46"/>
      <c r="B739" s="46"/>
      <c r="C739" s="46"/>
      <c r="D739" s="46"/>
      <c r="E739" s="46"/>
    </row>
    <row r="740" spans="1:5" ht="14.4">
      <c r="A740" s="46"/>
      <c r="B740" s="46"/>
      <c r="C740" s="46"/>
      <c r="D740" s="46"/>
      <c r="E740" s="46"/>
    </row>
    <row r="741" spans="1:5" ht="14.4">
      <c r="A741" s="46"/>
      <c r="B741" s="46"/>
      <c r="C741" s="46"/>
      <c r="D741" s="46"/>
      <c r="E741" s="46"/>
    </row>
    <row r="742" spans="1:5" ht="14.4">
      <c r="A742" s="46"/>
      <c r="B742" s="46"/>
      <c r="C742" s="46"/>
      <c r="D742" s="46"/>
      <c r="E742" s="46"/>
    </row>
    <row r="743" spans="1:5" ht="14.4">
      <c r="A743" s="46"/>
      <c r="B743" s="46"/>
      <c r="C743" s="46"/>
      <c r="D743" s="46"/>
      <c r="E743" s="46"/>
    </row>
    <row r="744" spans="1:5" ht="14.4">
      <c r="A744" s="46"/>
      <c r="B744" s="46"/>
      <c r="C744" s="46"/>
      <c r="D744" s="46"/>
      <c r="E744" s="46"/>
    </row>
    <row r="745" spans="1:5" ht="14.4">
      <c r="A745" s="46"/>
      <c r="B745" s="46"/>
      <c r="C745" s="46"/>
      <c r="D745" s="46"/>
      <c r="E745" s="46"/>
    </row>
    <row r="746" spans="1:5" ht="14.4">
      <c r="A746" s="46"/>
      <c r="B746" s="46"/>
      <c r="C746" s="46"/>
      <c r="D746" s="46"/>
      <c r="E746" s="46"/>
    </row>
    <row r="747" spans="1:5" ht="14.4">
      <c r="A747" s="46"/>
      <c r="B747" s="46"/>
      <c r="C747" s="46"/>
      <c r="D747" s="46"/>
      <c r="E747" s="46"/>
    </row>
    <row r="748" spans="1:5" ht="14.4">
      <c r="A748" s="46"/>
      <c r="B748" s="46"/>
      <c r="C748" s="46"/>
      <c r="D748" s="46"/>
      <c r="E748" s="46"/>
    </row>
    <row r="749" spans="1:5" ht="14.4">
      <c r="A749" s="46"/>
      <c r="B749" s="46"/>
      <c r="C749" s="46"/>
      <c r="D749" s="46"/>
      <c r="E749" s="46"/>
    </row>
    <row r="750" spans="1:5" ht="14.4">
      <c r="A750" s="46"/>
      <c r="B750" s="46"/>
      <c r="C750" s="46"/>
      <c r="D750" s="46"/>
      <c r="E750" s="46"/>
    </row>
    <row r="751" spans="1:5" ht="14.4">
      <c r="A751" s="46"/>
      <c r="B751" s="46"/>
      <c r="C751" s="46"/>
      <c r="D751" s="46"/>
      <c r="E751" s="46"/>
    </row>
    <row r="752" spans="1:5" ht="14.4">
      <c r="A752" s="46"/>
      <c r="B752" s="46"/>
      <c r="C752" s="46"/>
      <c r="D752" s="46"/>
      <c r="E752" s="46"/>
    </row>
    <row r="753" spans="1:5" ht="14.4">
      <c r="A753" s="46"/>
      <c r="B753" s="46"/>
      <c r="C753" s="46"/>
      <c r="D753" s="46"/>
      <c r="E753" s="46"/>
    </row>
    <row r="754" spans="1:5" ht="14.4">
      <c r="A754" s="46"/>
      <c r="B754" s="46"/>
      <c r="C754" s="46"/>
      <c r="D754" s="46"/>
      <c r="E754" s="46"/>
    </row>
    <row r="755" spans="1:5" ht="14.4">
      <c r="A755" s="46"/>
      <c r="B755" s="46"/>
      <c r="C755" s="46"/>
      <c r="D755" s="46"/>
      <c r="E755" s="46"/>
    </row>
    <row r="756" spans="1:5" ht="14.4">
      <c r="A756" s="46"/>
      <c r="B756" s="46"/>
      <c r="C756" s="46"/>
      <c r="D756" s="46"/>
      <c r="E756" s="46"/>
    </row>
    <row r="757" spans="1:5" ht="14.4">
      <c r="A757" s="46"/>
      <c r="B757" s="46"/>
      <c r="C757" s="46"/>
      <c r="D757" s="46"/>
      <c r="E757" s="46"/>
    </row>
    <row r="758" spans="1:5" ht="14.4">
      <c r="A758" s="46"/>
      <c r="B758" s="46"/>
      <c r="C758" s="46"/>
      <c r="D758" s="46"/>
      <c r="E758" s="46"/>
    </row>
    <row r="759" spans="1:5" ht="14.4">
      <c r="A759" s="46"/>
      <c r="B759" s="46"/>
      <c r="C759" s="46"/>
      <c r="D759" s="46"/>
      <c r="E759" s="46"/>
    </row>
    <row r="760" spans="1:5" ht="14.4">
      <c r="A760" s="46"/>
      <c r="B760" s="46"/>
      <c r="C760" s="46"/>
      <c r="D760" s="46"/>
      <c r="E760" s="46"/>
    </row>
    <row r="761" spans="1:5" ht="14.4">
      <c r="A761" s="46"/>
      <c r="B761" s="46"/>
      <c r="C761" s="46"/>
      <c r="D761" s="46"/>
      <c r="E761" s="46"/>
    </row>
    <row r="762" spans="1:5" ht="14.4">
      <c r="A762" s="46"/>
      <c r="B762" s="46"/>
      <c r="C762" s="46"/>
      <c r="D762" s="46"/>
      <c r="E762" s="46"/>
    </row>
    <row r="763" spans="1:5" ht="14.4">
      <c r="A763" s="46"/>
      <c r="B763" s="46"/>
      <c r="C763" s="46"/>
      <c r="D763" s="46"/>
      <c r="E763" s="46"/>
    </row>
    <row r="764" spans="1:5" ht="14.4">
      <c r="A764" s="46"/>
      <c r="B764" s="46"/>
      <c r="C764" s="46"/>
      <c r="D764" s="46"/>
      <c r="E764" s="46"/>
    </row>
    <row r="765" spans="1:5" ht="14.4">
      <c r="A765" s="46"/>
      <c r="B765" s="46"/>
      <c r="C765" s="46"/>
      <c r="D765" s="46"/>
      <c r="E765" s="46"/>
    </row>
    <row r="766" spans="1:5" ht="14.4">
      <c r="A766" s="46"/>
      <c r="B766" s="46"/>
      <c r="C766" s="46"/>
      <c r="D766" s="46"/>
      <c r="E766" s="46"/>
    </row>
    <row r="767" spans="1:5" ht="14.4">
      <c r="A767" s="46"/>
      <c r="B767" s="46"/>
      <c r="C767" s="46"/>
      <c r="D767" s="46"/>
      <c r="E767" s="46"/>
    </row>
    <row r="768" spans="1:5" ht="14.4">
      <c r="A768" s="46"/>
      <c r="B768" s="46"/>
      <c r="C768" s="46"/>
      <c r="D768" s="46"/>
      <c r="E768" s="46"/>
    </row>
    <row r="769" spans="1:5" ht="14.4">
      <c r="A769" s="46"/>
      <c r="B769" s="46"/>
      <c r="C769" s="46"/>
      <c r="D769" s="46"/>
      <c r="E769" s="46"/>
    </row>
    <row r="770" spans="1:5" ht="14.4">
      <c r="A770" s="46"/>
      <c r="B770" s="46"/>
      <c r="C770" s="46"/>
      <c r="D770" s="46"/>
      <c r="E770" s="46"/>
    </row>
    <row r="771" spans="1:5" ht="14.4">
      <c r="A771" s="46"/>
      <c r="B771" s="46"/>
      <c r="C771" s="46"/>
      <c r="D771" s="46"/>
      <c r="E771" s="46"/>
    </row>
    <row r="772" spans="1:5" ht="14.4">
      <c r="A772" s="46"/>
      <c r="B772" s="46"/>
      <c r="C772" s="46"/>
      <c r="D772" s="46"/>
      <c r="E772" s="46"/>
    </row>
    <row r="773" spans="1:5" ht="14.4">
      <c r="A773" s="46"/>
      <c r="B773" s="46"/>
      <c r="C773" s="46"/>
      <c r="D773" s="46"/>
      <c r="E773" s="46"/>
    </row>
    <row r="774" spans="1:5" ht="14.4">
      <c r="A774" s="46"/>
      <c r="B774" s="46"/>
      <c r="C774" s="46"/>
      <c r="D774" s="46"/>
      <c r="E774" s="46"/>
    </row>
    <row r="775" spans="1:5" ht="14.4">
      <c r="A775" s="46"/>
      <c r="B775" s="46"/>
      <c r="C775" s="46"/>
      <c r="D775" s="46"/>
      <c r="E775" s="46"/>
    </row>
    <row r="776" spans="1:5" ht="14.4">
      <c r="A776" s="46"/>
      <c r="B776" s="46"/>
      <c r="C776" s="46"/>
      <c r="D776" s="46"/>
      <c r="E776" s="46"/>
    </row>
    <row r="777" spans="1:5" ht="14.4">
      <c r="A777" s="46"/>
      <c r="B777" s="46"/>
      <c r="C777" s="46"/>
      <c r="D777" s="46"/>
      <c r="E777" s="46"/>
    </row>
    <row r="778" spans="1:5" ht="14.4">
      <c r="A778" s="46"/>
      <c r="B778" s="46"/>
      <c r="C778" s="46"/>
      <c r="D778" s="46"/>
      <c r="E778" s="46"/>
    </row>
    <row r="779" spans="1:5" ht="14.4">
      <c r="A779" s="46"/>
      <c r="B779" s="46"/>
      <c r="C779" s="46"/>
      <c r="D779" s="46"/>
      <c r="E779" s="46"/>
    </row>
    <row r="780" spans="1:5" ht="14.4">
      <c r="A780" s="46"/>
      <c r="B780" s="46"/>
      <c r="C780" s="46"/>
      <c r="D780" s="46"/>
      <c r="E780" s="46"/>
    </row>
    <row r="781" spans="1:5" ht="14.4">
      <c r="A781" s="46"/>
      <c r="B781" s="46"/>
      <c r="C781" s="46"/>
      <c r="D781" s="46"/>
      <c r="E781" s="46"/>
    </row>
    <row r="782" spans="1:5" ht="14.4">
      <c r="A782" s="46"/>
      <c r="B782" s="46"/>
      <c r="C782" s="46"/>
      <c r="D782" s="46"/>
      <c r="E782" s="46"/>
    </row>
    <row r="783" spans="1:5" ht="14.4">
      <c r="A783" s="46"/>
      <c r="B783" s="46"/>
      <c r="C783" s="46"/>
      <c r="D783" s="46"/>
      <c r="E783" s="46"/>
    </row>
    <row r="784" spans="1:5" ht="14.4">
      <c r="A784" s="46"/>
      <c r="B784" s="46"/>
      <c r="C784" s="46"/>
      <c r="D784" s="46"/>
      <c r="E784" s="46"/>
    </row>
    <row r="785" spans="1:5" ht="14.4">
      <c r="A785" s="46"/>
      <c r="B785" s="46"/>
      <c r="C785" s="46"/>
      <c r="D785" s="46"/>
      <c r="E785" s="46"/>
    </row>
    <row r="786" spans="1:5" ht="14.4">
      <c r="A786" s="46"/>
      <c r="B786" s="46"/>
      <c r="C786" s="46"/>
      <c r="D786" s="46"/>
      <c r="E786" s="46"/>
    </row>
    <row r="787" spans="1:5" ht="14.4">
      <c r="A787" s="46"/>
      <c r="B787" s="46"/>
      <c r="C787" s="46"/>
      <c r="D787" s="46"/>
      <c r="E787" s="46"/>
    </row>
    <row r="788" spans="1:5" ht="14.4">
      <c r="A788" s="46"/>
      <c r="B788" s="46"/>
      <c r="C788" s="46"/>
      <c r="D788" s="46"/>
      <c r="E788" s="46"/>
    </row>
    <row r="789" spans="1:5" ht="14.4">
      <c r="A789" s="46"/>
      <c r="B789" s="46"/>
      <c r="C789" s="46"/>
      <c r="D789" s="46"/>
      <c r="E789" s="46"/>
    </row>
    <row r="790" spans="1:5" ht="14.4">
      <c r="A790" s="46"/>
      <c r="B790" s="46"/>
      <c r="C790" s="46"/>
      <c r="D790" s="46"/>
      <c r="E790" s="46"/>
    </row>
    <row r="791" spans="1:5" ht="14.4">
      <c r="A791" s="46"/>
      <c r="B791" s="46"/>
      <c r="C791" s="46"/>
      <c r="D791" s="46"/>
      <c r="E791" s="46"/>
    </row>
    <row r="792" spans="1:5" ht="14.4">
      <c r="A792" s="46"/>
      <c r="B792" s="46"/>
      <c r="C792" s="46"/>
      <c r="D792" s="46"/>
      <c r="E792" s="46"/>
    </row>
    <row r="793" spans="1:5" ht="14.4">
      <c r="A793" s="46"/>
      <c r="B793" s="46"/>
      <c r="C793" s="46"/>
      <c r="D793" s="46"/>
      <c r="E793" s="46"/>
    </row>
    <row r="794" spans="1:5" ht="14.4">
      <c r="A794" s="46"/>
      <c r="B794" s="46"/>
      <c r="C794" s="46"/>
      <c r="D794" s="46"/>
      <c r="E794" s="46"/>
    </row>
    <row r="795" spans="1:5" ht="14.4">
      <c r="A795" s="46"/>
      <c r="B795" s="46"/>
      <c r="C795" s="46"/>
      <c r="D795" s="46"/>
      <c r="E795" s="46"/>
    </row>
    <row r="796" spans="1:5" ht="14.4">
      <c r="A796" s="46"/>
      <c r="B796" s="46"/>
      <c r="C796" s="46"/>
      <c r="D796" s="46"/>
      <c r="E796" s="46"/>
    </row>
    <row r="797" spans="1:5" ht="14.4">
      <c r="A797" s="46"/>
      <c r="B797" s="46"/>
      <c r="C797" s="46"/>
      <c r="D797" s="46"/>
      <c r="E797" s="46"/>
    </row>
    <row r="798" spans="1:5" ht="14.4">
      <c r="A798" s="46"/>
      <c r="B798" s="46"/>
      <c r="C798" s="46"/>
      <c r="D798" s="46"/>
      <c r="E798" s="46"/>
    </row>
    <row r="799" spans="1:5" ht="14.4">
      <c r="A799" s="46"/>
      <c r="B799" s="46"/>
      <c r="C799" s="46"/>
      <c r="D799" s="46"/>
      <c r="E799" s="46"/>
    </row>
    <row r="800" spans="1:5" ht="14.4">
      <c r="A800" s="46"/>
      <c r="B800" s="46"/>
      <c r="C800" s="46"/>
      <c r="D800" s="46"/>
      <c r="E800" s="46"/>
    </row>
    <row r="801" spans="1:5" ht="14.4">
      <c r="A801" s="46"/>
      <c r="B801" s="46"/>
      <c r="C801" s="46"/>
      <c r="D801" s="46"/>
      <c r="E801" s="46"/>
    </row>
    <row r="802" spans="1:5" ht="14.4">
      <c r="A802" s="46"/>
      <c r="B802" s="46"/>
      <c r="C802" s="46"/>
      <c r="D802" s="46"/>
      <c r="E802" s="46"/>
    </row>
    <row r="803" spans="1:5" ht="14.4">
      <c r="A803" s="46"/>
      <c r="B803" s="46"/>
      <c r="C803" s="46"/>
      <c r="D803" s="46"/>
      <c r="E803" s="46"/>
    </row>
    <row r="804" spans="1:5" ht="14.4">
      <c r="A804" s="46"/>
      <c r="B804" s="46"/>
      <c r="C804" s="46"/>
      <c r="D804" s="46"/>
      <c r="E804" s="46"/>
    </row>
    <row r="805" spans="1:5" ht="14.4">
      <c r="A805" s="46"/>
      <c r="B805" s="46"/>
      <c r="C805" s="46"/>
      <c r="D805" s="46"/>
      <c r="E805" s="46"/>
    </row>
    <row r="806" spans="1:5" ht="14.4">
      <c r="A806" s="46"/>
      <c r="B806" s="46"/>
      <c r="C806" s="46"/>
      <c r="D806" s="46"/>
      <c r="E806" s="46"/>
    </row>
    <row r="807" spans="1:5" ht="14.4">
      <c r="A807" s="46"/>
      <c r="B807" s="46"/>
      <c r="C807" s="46"/>
      <c r="D807" s="46"/>
      <c r="E807" s="46"/>
    </row>
    <row r="808" spans="1:5" ht="14.4">
      <c r="A808" s="46"/>
      <c r="B808" s="46"/>
      <c r="C808" s="46"/>
      <c r="D808" s="46"/>
      <c r="E808" s="46"/>
    </row>
    <row r="809" spans="1:5" ht="14.4">
      <c r="A809" s="46"/>
      <c r="B809" s="46"/>
      <c r="C809" s="46"/>
      <c r="D809" s="46"/>
      <c r="E809" s="46"/>
    </row>
    <row r="810" spans="1:5" ht="14.4">
      <c r="A810" s="46"/>
      <c r="B810" s="46"/>
      <c r="C810" s="46"/>
      <c r="D810" s="46"/>
      <c r="E810" s="46"/>
    </row>
    <row r="811" spans="1:5" ht="14.4">
      <c r="A811" s="46"/>
      <c r="B811" s="46"/>
      <c r="C811" s="46"/>
      <c r="D811" s="46"/>
      <c r="E811" s="46"/>
    </row>
    <row r="812" spans="1:5" ht="14.4">
      <c r="A812" s="46"/>
      <c r="B812" s="46"/>
      <c r="C812" s="46"/>
      <c r="D812" s="46"/>
      <c r="E812" s="46"/>
    </row>
    <row r="813" spans="1:5" ht="14.4">
      <c r="A813" s="46"/>
      <c r="B813" s="46"/>
      <c r="C813" s="46"/>
      <c r="D813" s="46"/>
      <c r="E813" s="46"/>
    </row>
    <row r="814" spans="1:5" ht="14.4">
      <c r="A814" s="46"/>
      <c r="B814" s="46"/>
      <c r="C814" s="46"/>
      <c r="D814" s="46"/>
      <c r="E814" s="46"/>
    </row>
    <row r="815" spans="1:5" ht="14.4">
      <c r="A815" s="46"/>
      <c r="B815" s="46"/>
      <c r="C815" s="46"/>
      <c r="D815" s="46"/>
      <c r="E815" s="46"/>
    </row>
    <row r="816" spans="1:5" ht="14.4">
      <c r="A816" s="46"/>
      <c r="B816" s="46"/>
      <c r="C816" s="46"/>
      <c r="D816" s="46"/>
      <c r="E816" s="46"/>
    </row>
    <row r="817" spans="1:5" ht="14.4">
      <c r="A817" s="46"/>
      <c r="B817" s="46"/>
      <c r="C817" s="46"/>
      <c r="D817" s="46"/>
      <c r="E817" s="46"/>
    </row>
    <row r="818" spans="1:5" ht="14.4">
      <c r="A818" s="46"/>
      <c r="B818" s="46"/>
      <c r="C818" s="46"/>
      <c r="D818" s="46"/>
      <c r="E818" s="46"/>
    </row>
    <row r="819" spans="1:5" ht="14.4">
      <c r="A819" s="46"/>
      <c r="B819" s="46"/>
      <c r="C819" s="46"/>
      <c r="D819" s="46"/>
      <c r="E819" s="46"/>
    </row>
    <row r="820" spans="1:5" ht="14.4">
      <c r="A820" s="46"/>
      <c r="B820" s="46"/>
      <c r="C820" s="46"/>
      <c r="D820" s="46"/>
      <c r="E820" s="46"/>
    </row>
    <row r="821" spans="1:5" ht="14.4">
      <c r="A821" s="46"/>
      <c r="B821" s="46"/>
      <c r="C821" s="46"/>
      <c r="D821" s="46"/>
      <c r="E821" s="46"/>
    </row>
    <row r="822" spans="1:5" ht="14.4">
      <c r="A822" s="46"/>
      <c r="B822" s="46"/>
      <c r="C822" s="46"/>
      <c r="D822" s="46"/>
      <c r="E822" s="46"/>
    </row>
    <row r="823" spans="1:5" ht="14.4">
      <c r="A823" s="46"/>
      <c r="B823" s="46"/>
      <c r="C823" s="46"/>
      <c r="D823" s="46"/>
      <c r="E823" s="46"/>
    </row>
    <row r="824" spans="1:5" ht="14.4">
      <c r="A824" s="46"/>
      <c r="B824" s="46"/>
      <c r="C824" s="46"/>
      <c r="D824" s="46"/>
      <c r="E824" s="46"/>
    </row>
    <row r="825" spans="1:5" ht="14.4">
      <c r="A825" s="46"/>
      <c r="B825" s="46"/>
      <c r="C825" s="46"/>
      <c r="D825" s="46"/>
      <c r="E825" s="46"/>
    </row>
    <row r="826" spans="1:5" ht="14.4">
      <c r="A826" s="46"/>
      <c r="B826" s="46"/>
      <c r="C826" s="46"/>
      <c r="D826" s="46"/>
      <c r="E826" s="46"/>
    </row>
    <row r="827" spans="1:5" ht="14.4">
      <c r="A827" s="46"/>
      <c r="B827" s="46"/>
      <c r="C827" s="46"/>
      <c r="D827" s="46"/>
      <c r="E827" s="46"/>
    </row>
    <row r="828" spans="1:5" ht="14.4">
      <c r="A828" s="46"/>
      <c r="B828" s="46"/>
      <c r="C828" s="46"/>
      <c r="D828" s="46"/>
      <c r="E828" s="46"/>
    </row>
    <row r="829" spans="1:5" ht="14.4">
      <c r="A829" s="46"/>
      <c r="B829" s="46"/>
      <c r="C829" s="46"/>
      <c r="D829" s="46"/>
      <c r="E829" s="46"/>
    </row>
    <row r="830" spans="1:5" ht="14.4">
      <c r="A830" s="46"/>
      <c r="B830" s="46"/>
      <c r="C830" s="46"/>
      <c r="D830" s="46"/>
      <c r="E830" s="46"/>
    </row>
    <row r="831" spans="1:5" ht="14.4">
      <c r="A831" s="46"/>
      <c r="B831" s="46"/>
      <c r="C831" s="46"/>
      <c r="D831" s="46"/>
      <c r="E831" s="46"/>
    </row>
    <row r="832" spans="1:5" ht="14.4">
      <c r="A832" s="46"/>
      <c r="B832" s="46"/>
      <c r="C832" s="46"/>
      <c r="D832" s="46"/>
      <c r="E832" s="46"/>
    </row>
    <row r="833" spans="1:5" ht="14.4">
      <c r="A833" s="46"/>
      <c r="B833" s="46"/>
      <c r="C833" s="46"/>
      <c r="D833" s="46"/>
      <c r="E833" s="46"/>
    </row>
    <row r="834" spans="1:5" ht="14.4">
      <c r="A834" s="46"/>
      <c r="B834" s="46"/>
      <c r="C834" s="46"/>
      <c r="D834" s="46"/>
      <c r="E834" s="46"/>
    </row>
    <row r="835" spans="1:5" ht="14.4">
      <c r="A835" s="46"/>
      <c r="B835" s="46"/>
      <c r="C835" s="46"/>
      <c r="D835" s="46"/>
      <c r="E835" s="46"/>
    </row>
    <row r="836" spans="1:5" ht="14.4">
      <c r="A836" s="46"/>
      <c r="B836" s="46"/>
      <c r="C836" s="46"/>
      <c r="D836" s="46"/>
      <c r="E836" s="46"/>
    </row>
    <row r="837" spans="1:5" ht="14.4">
      <c r="A837" s="46"/>
      <c r="B837" s="46"/>
      <c r="C837" s="46"/>
      <c r="D837" s="46"/>
      <c r="E837" s="46"/>
    </row>
    <row r="838" spans="1:5" ht="14.4">
      <c r="A838" s="46"/>
      <c r="B838" s="46"/>
      <c r="C838" s="46"/>
      <c r="D838" s="46"/>
      <c r="E838" s="46"/>
    </row>
    <row r="839" spans="1:5" ht="14.4">
      <c r="A839" s="46"/>
      <c r="B839" s="46"/>
      <c r="C839" s="46"/>
      <c r="D839" s="46"/>
      <c r="E839" s="46"/>
    </row>
    <row r="840" spans="1:5" ht="14.4">
      <c r="A840" s="46"/>
      <c r="B840" s="46"/>
      <c r="C840" s="46"/>
      <c r="D840" s="46"/>
      <c r="E840" s="46"/>
    </row>
    <row r="841" spans="1:5" ht="14.4">
      <c r="A841" s="46"/>
      <c r="B841" s="46"/>
      <c r="C841" s="46"/>
      <c r="D841" s="46"/>
      <c r="E841" s="46"/>
    </row>
    <row r="842" spans="1:5" ht="14.4">
      <c r="A842" s="46"/>
      <c r="B842" s="46"/>
      <c r="C842" s="46"/>
      <c r="D842" s="46"/>
      <c r="E842" s="46"/>
    </row>
    <row r="843" spans="1:5" ht="14.4">
      <c r="A843" s="46"/>
      <c r="B843" s="46"/>
      <c r="C843" s="46"/>
      <c r="D843" s="46"/>
      <c r="E843" s="46"/>
    </row>
    <row r="844" spans="1:5" ht="14.4">
      <c r="A844" s="46"/>
      <c r="B844" s="46"/>
      <c r="C844" s="46"/>
      <c r="D844" s="46"/>
      <c r="E844" s="46"/>
    </row>
    <row r="845" spans="1:5" ht="14.4">
      <c r="A845" s="46"/>
      <c r="B845" s="46"/>
      <c r="C845" s="46"/>
      <c r="D845" s="46"/>
      <c r="E845" s="46"/>
    </row>
    <row r="846" spans="1:5" ht="14.4">
      <c r="A846" s="46"/>
      <c r="B846" s="46"/>
      <c r="C846" s="46"/>
      <c r="D846" s="46"/>
      <c r="E846" s="46"/>
    </row>
    <row r="847" spans="1:5" ht="14.4">
      <c r="A847" s="46"/>
      <c r="B847" s="46"/>
      <c r="C847" s="46"/>
      <c r="D847" s="46"/>
      <c r="E847" s="46"/>
    </row>
    <row r="848" spans="1:5" ht="14.4">
      <c r="A848" s="46"/>
      <c r="B848" s="46"/>
      <c r="C848" s="46"/>
      <c r="D848" s="46"/>
      <c r="E848" s="46"/>
    </row>
    <row r="849" spans="1:5" ht="14.4">
      <c r="A849" s="46"/>
      <c r="B849" s="46"/>
      <c r="C849" s="46"/>
      <c r="D849" s="46"/>
      <c r="E849" s="46"/>
    </row>
    <row r="850" spans="1:5" ht="14.4">
      <c r="A850" s="46"/>
      <c r="B850" s="46"/>
      <c r="C850" s="46"/>
      <c r="D850" s="46"/>
      <c r="E850" s="46"/>
    </row>
    <row r="851" spans="1:5" ht="14.4">
      <c r="A851" s="46"/>
      <c r="B851" s="46"/>
      <c r="C851" s="46"/>
      <c r="D851" s="46"/>
      <c r="E851" s="46"/>
    </row>
    <row r="852" spans="1:5" ht="14.4">
      <c r="A852" s="46"/>
      <c r="B852" s="46"/>
      <c r="C852" s="46"/>
      <c r="D852" s="46"/>
      <c r="E852" s="46"/>
    </row>
    <row r="853" spans="1:5" ht="14.4">
      <c r="A853" s="46"/>
      <c r="B853" s="46"/>
      <c r="C853" s="46"/>
      <c r="D853" s="46"/>
      <c r="E853" s="46"/>
    </row>
    <row r="854" spans="1:5" ht="14.4">
      <c r="A854" s="46"/>
      <c r="B854" s="46"/>
      <c r="C854" s="46"/>
      <c r="D854" s="46"/>
      <c r="E854" s="46"/>
    </row>
    <row r="855" spans="1:5" ht="14.4">
      <c r="A855" s="46"/>
      <c r="B855" s="46"/>
      <c r="C855" s="46"/>
      <c r="D855" s="46"/>
      <c r="E855" s="46"/>
    </row>
    <row r="856" spans="1:5" ht="14.4">
      <c r="A856" s="46"/>
      <c r="B856" s="46"/>
      <c r="C856" s="46"/>
      <c r="D856" s="46"/>
      <c r="E856" s="46"/>
    </row>
    <row r="857" spans="1:5" ht="14.4">
      <c r="A857" s="46"/>
      <c r="B857" s="46"/>
      <c r="C857" s="46"/>
      <c r="D857" s="46"/>
      <c r="E857" s="46"/>
    </row>
    <row r="858" spans="1:5" ht="14.4">
      <c r="A858" s="46"/>
      <c r="B858" s="46"/>
      <c r="C858" s="46"/>
      <c r="D858" s="46"/>
      <c r="E858" s="46"/>
    </row>
    <row r="859" spans="1:5" ht="14.4">
      <c r="A859" s="46"/>
      <c r="B859" s="46"/>
      <c r="C859" s="46"/>
      <c r="D859" s="46"/>
      <c r="E859" s="46"/>
    </row>
    <row r="860" spans="1:5" ht="14.4">
      <c r="A860" s="46"/>
      <c r="B860" s="46"/>
      <c r="C860" s="46"/>
      <c r="D860" s="46"/>
      <c r="E860" s="46"/>
    </row>
    <row r="861" spans="1:5" ht="14.4">
      <c r="A861" s="46"/>
      <c r="B861" s="46"/>
      <c r="C861" s="46"/>
      <c r="D861" s="46"/>
      <c r="E861" s="46"/>
    </row>
    <row r="862" spans="1:5" ht="14.4">
      <c r="A862" s="46"/>
      <c r="B862" s="46"/>
      <c r="C862" s="46"/>
      <c r="D862" s="46"/>
      <c r="E862" s="46"/>
    </row>
    <row r="863" spans="1:5" ht="14.4">
      <c r="A863" s="46"/>
      <c r="B863" s="46"/>
      <c r="C863" s="46"/>
      <c r="D863" s="46"/>
      <c r="E863" s="46"/>
    </row>
    <row r="864" spans="1:5" ht="14.4">
      <c r="A864" s="46"/>
      <c r="B864" s="46"/>
      <c r="C864" s="46"/>
      <c r="D864" s="46"/>
      <c r="E864" s="46"/>
    </row>
    <row r="865" spans="1:5" ht="14.4">
      <c r="A865" s="46"/>
      <c r="B865" s="46"/>
      <c r="C865" s="46"/>
      <c r="D865" s="46"/>
      <c r="E865" s="46"/>
    </row>
    <row r="866" spans="1:5" ht="14.4">
      <c r="A866" s="46"/>
      <c r="B866" s="46"/>
      <c r="C866" s="46"/>
      <c r="D866" s="46"/>
      <c r="E866" s="46"/>
    </row>
    <row r="867" spans="1:5" ht="14.4">
      <c r="A867" s="46"/>
      <c r="B867" s="46"/>
      <c r="C867" s="46"/>
      <c r="D867" s="46"/>
      <c r="E867" s="46"/>
    </row>
    <row r="868" spans="1:5" ht="14.4">
      <c r="A868" s="46"/>
      <c r="B868" s="46"/>
      <c r="C868" s="46"/>
      <c r="D868" s="46"/>
      <c r="E868" s="46"/>
    </row>
    <row r="869" spans="1:5" ht="14.4">
      <c r="A869" s="46"/>
      <c r="B869" s="46"/>
      <c r="C869" s="46"/>
      <c r="D869" s="46"/>
      <c r="E869" s="46"/>
    </row>
    <row r="870" spans="1:5" ht="14.4">
      <c r="A870" s="46"/>
      <c r="B870" s="46"/>
      <c r="C870" s="46"/>
      <c r="D870" s="46"/>
      <c r="E870" s="46"/>
    </row>
    <row r="871" spans="1:5" ht="14.4">
      <c r="A871" s="46"/>
      <c r="B871" s="46"/>
      <c r="C871" s="46"/>
      <c r="D871" s="46"/>
      <c r="E871" s="46"/>
    </row>
    <row r="872" spans="1:5" ht="14.4">
      <c r="A872" s="46"/>
      <c r="B872" s="46"/>
      <c r="C872" s="46"/>
      <c r="D872" s="46"/>
      <c r="E872" s="46"/>
    </row>
    <row r="873" spans="1:5" ht="14.4">
      <c r="A873" s="46"/>
      <c r="B873" s="46"/>
      <c r="C873" s="46"/>
      <c r="D873" s="46"/>
      <c r="E873" s="46"/>
    </row>
    <row r="874" spans="1:5" ht="14.4">
      <c r="A874" s="46"/>
      <c r="B874" s="46"/>
      <c r="C874" s="46"/>
      <c r="D874" s="46"/>
      <c r="E874" s="46"/>
    </row>
    <row r="875" spans="1:5" ht="14.4">
      <c r="A875" s="46"/>
      <c r="B875" s="46"/>
      <c r="C875" s="46"/>
      <c r="D875" s="46"/>
      <c r="E875" s="46"/>
    </row>
    <row r="876" spans="1:5" ht="14.4">
      <c r="A876" s="46"/>
      <c r="B876" s="46"/>
      <c r="C876" s="46"/>
      <c r="D876" s="46"/>
      <c r="E876" s="46"/>
    </row>
    <row r="877" spans="1:5" ht="14.4">
      <c r="A877" s="46"/>
      <c r="B877" s="46"/>
      <c r="C877" s="46"/>
      <c r="D877" s="46"/>
      <c r="E877" s="46"/>
    </row>
    <row r="878" spans="1:5" ht="14.4">
      <c r="A878" s="46"/>
      <c r="B878" s="46"/>
      <c r="C878" s="46"/>
      <c r="D878" s="46"/>
      <c r="E878" s="46"/>
    </row>
    <row r="879" spans="1:5" ht="14.4">
      <c r="A879" s="46"/>
      <c r="B879" s="46"/>
      <c r="C879" s="46"/>
      <c r="D879" s="46"/>
      <c r="E879" s="46"/>
    </row>
    <row r="880" spans="1:5" ht="14.4">
      <c r="A880" s="46"/>
      <c r="B880" s="46"/>
      <c r="C880" s="46"/>
      <c r="D880" s="46"/>
      <c r="E880" s="46"/>
    </row>
    <row r="881" spans="1:5" ht="14.4">
      <c r="A881" s="46"/>
      <c r="B881" s="46"/>
      <c r="C881" s="46"/>
      <c r="D881" s="46"/>
      <c r="E881" s="46"/>
    </row>
    <row r="882" spans="1:5" ht="14.4">
      <c r="A882" s="46"/>
      <c r="B882" s="46"/>
      <c r="C882" s="46"/>
      <c r="D882" s="46"/>
      <c r="E882" s="46"/>
    </row>
    <row r="883" spans="1:5" ht="14.4">
      <c r="A883" s="46"/>
      <c r="B883" s="46"/>
      <c r="C883" s="46"/>
      <c r="D883" s="46"/>
      <c r="E883" s="46"/>
    </row>
    <row r="884" spans="1:5" ht="14.4">
      <c r="A884" s="46"/>
      <c r="B884" s="46"/>
      <c r="C884" s="46"/>
      <c r="D884" s="46"/>
      <c r="E884" s="46"/>
    </row>
    <row r="885" spans="1:5" ht="14.4">
      <c r="A885" s="46"/>
      <c r="B885" s="46"/>
      <c r="C885" s="46"/>
      <c r="D885" s="46"/>
      <c r="E885" s="46"/>
    </row>
    <row r="886" spans="1:5" ht="14.4">
      <c r="A886" s="46"/>
      <c r="B886" s="46"/>
      <c r="C886" s="46"/>
      <c r="D886" s="46"/>
      <c r="E886" s="46"/>
    </row>
    <row r="887" spans="1:5" ht="14.4">
      <c r="A887" s="46"/>
      <c r="B887" s="46"/>
      <c r="C887" s="46"/>
      <c r="D887" s="46"/>
      <c r="E887" s="46"/>
    </row>
    <row r="888" spans="1:5" ht="14.4">
      <c r="A888" s="46"/>
      <c r="B888" s="46"/>
      <c r="C888" s="46"/>
      <c r="D888" s="46"/>
      <c r="E888" s="46"/>
    </row>
    <row r="889" spans="1:5" ht="14.4">
      <c r="A889" s="46"/>
      <c r="B889" s="46"/>
      <c r="C889" s="46"/>
      <c r="D889" s="46"/>
      <c r="E889" s="46"/>
    </row>
    <row r="890" spans="1:5" ht="14.4">
      <c r="A890" s="46"/>
      <c r="B890" s="46"/>
      <c r="C890" s="46"/>
      <c r="D890" s="46"/>
      <c r="E890" s="46"/>
    </row>
    <row r="891" spans="1:5" ht="14.4">
      <c r="A891" s="46"/>
      <c r="B891" s="46"/>
      <c r="C891" s="46"/>
      <c r="D891" s="46"/>
      <c r="E891" s="46"/>
    </row>
    <row r="892" spans="1:5" ht="14.4">
      <c r="A892" s="46"/>
      <c r="B892" s="46"/>
      <c r="C892" s="46"/>
      <c r="D892" s="46"/>
      <c r="E892" s="46"/>
    </row>
    <row r="893" spans="1:5" ht="14.4">
      <c r="A893" s="46"/>
      <c r="B893" s="46"/>
      <c r="C893" s="46"/>
      <c r="D893" s="46"/>
      <c r="E893" s="46"/>
    </row>
    <row r="894" spans="1:5" ht="14.4">
      <c r="A894" s="46"/>
      <c r="B894" s="46"/>
      <c r="C894" s="46"/>
      <c r="D894" s="46"/>
      <c r="E894" s="46"/>
    </row>
    <row r="895" spans="1:5" ht="14.4">
      <c r="A895" s="46"/>
      <c r="B895" s="46"/>
      <c r="C895" s="46"/>
      <c r="D895" s="46"/>
      <c r="E895" s="46"/>
    </row>
    <row r="896" spans="1:5" ht="14.4">
      <c r="A896" s="46"/>
      <c r="B896" s="46"/>
      <c r="C896" s="46"/>
      <c r="D896" s="46"/>
      <c r="E896" s="46"/>
    </row>
    <row r="897" spans="1:5" ht="14.4">
      <c r="A897" s="46"/>
      <c r="B897" s="46"/>
      <c r="C897" s="46"/>
      <c r="D897" s="46"/>
      <c r="E897" s="46"/>
    </row>
    <row r="898" spans="1:5" ht="14.4">
      <c r="A898" s="46"/>
      <c r="B898" s="46"/>
      <c r="C898" s="46"/>
      <c r="D898" s="46"/>
      <c r="E898" s="46"/>
    </row>
    <row r="899" spans="1:5" ht="14.4">
      <c r="A899" s="46"/>
      <c r="B899" s="46"/>
      <c r="C899" s="46"/>
      <c r="D899" s="46"/>
      <c r="E899" s="46"/>
    </row>
    <row r="900" spans="1:5" ht="14.4">
      <c r="A900" s="46"/>
      <c r="B900" s="46"/>
      <c r="C900" s="46"/>
      <c r="D900" s="46"/>
      <c r="E900" s="46"/>
    </row>
    <row r="901" spans="1:5" ht="14.4">
      <c r="A901" s="46"/>
      <c r="B901" s="46"/>
      <c r="C901" s="46"/>
      <c r="D901" s="46"/>
      <c r="E901" s="46"/>
    </row>
    <row r="902" spans="1:5" ht="14.4">
      <c r="A902" s="46"/>
      <c r="B902" s="46"/>
      <c r="C902" s="46"/>
      <c r="D902" s="46"/>
      <c r="E902" s="46"/>
    </row>
    <row r="903" spans="1:5" ht="14.4">
      <c r="A903" s="46"/>
      <c r="B903" s="46"/>
      <c r="C903" s="46"/>
      <c r="D903" s="46"/>
      <c r="E903" s="46"/>
    </row>
    <row r="904" spans="1:5" ht="14.4">
      <c r="A904" s="46"/>
      <c r="B904" s="46"/>
      <c r="C904" s="46"/>
      <c r="D904" s="46"/>
      <c r="E904" s="46"/>
    </row>
    <row r="905" spans="1:5" ht="14.4">
      <c r="A905" s="46"/>
      <c r="B905" s="46"/>
      <c r="C905" s="46"/>
      <c r="D905" s="46"/>
      <c r="E905" s="46"/>
    </row>
    <row r="906" spans="1:5" ht="14.4">
      <c r="A906" s="46"/>
      <c r="B906" s="46"/>
      <c r="C906" s="46"/>
      <c r="D906" s="46"/>
      <c r="E906" s="46"/>
    </row>
    <row r="907" spans="1:5" ht="14.4">
      <c r="A907" s="46"/>
      <c r="B907" s="46"/>
      <c r="C907" s="46"/>
      <c r="D907" s="46"/>
      <c r="E907" s="46"/>
    </row>
    <row r="908" spans="1:5" ht="14.4">
      <c r="A908" s="46"/>
      <c r="B908" s="46"/>
      <c r="C908" s="46"/>
      <c r="D908" s="46"/>
      <c r="E908" s="46"/>
    </row>
    <row r="909" spans="1:5" ht="14.4">
      <c r="A909" s="46"/>
      <c r="B909" s="46"/>
      <c r="C909" s="46"/>
      <c r="D909" s="46"/>
      <c r="E909" s="46"/>
    </row>
    <row r="910" spans="1:5" ht="14.4">
      <c r="A910" s="46"/>
      <c r="B910" s="46"/>
      <c r="C910" s="46"/>
      <c r="D910" s="46"/>
      <c r="E910" s="46"/>
    </row>
    <row r="911" spans="1:5" ht="14.4">
      <c r="A911" s="46"/>
      <c r="B911" s="46"/>
      <c r="C911" s="46"/>
      <c r="D911" s="46"/>
      <c r="E911" s="46"/>
    </row>
    <row r="912" spans="1:5" ht="14.4">
      <c r="A912" s="46"/>
      <c r="B912" s="46"/>
      <c r="C912" s="46"/>
      <c r="D912" s="46"/>
      <c r="E912" s="46"/>
    </row>
    <row r="913" spans="1:5" ht="14.4">
      <c r="A913" s="46"/>
      <c r="B913" s="46"/>
      <c r="C913" s="46"/>
      <c r="D913" s="46"/>
      <c r="E913" s="46"/>
    </row>
    <row r="914" spans="1:5" ht="14.4">
      <c r="A914" s="46"/>
      <c r="B914" s="46"/>
      <c r="C914" s="46"/>
      <c r="D914" s="46"/>
      <c r="E914" s="46"/>
    </row>
    <row r="915" spans="1:5" ht="14.4">
      <c r="A915" s="46"/>
      <c r="B915" s="46"/>
      <c r="C915" s="46"/>
      <c r="D915" s="46"/>
      <c r="E915" s="46"/>
    </row>
    <row r="916" spans="1:5" ht="14.4">
      <c r="A916" s="46"/>
      <c r="B916" s="46"/>
      <c r="C916" s="46"/>
      <c r="D916" s="46"/>
      <c r="E916" s="46"/>
    </row>
    <row r="917" spans="1:5" ht="14.4">
      <c r="A917" s="46"/>
      <c r="B917" s="46"/>
      <c r="C917" s="46"/>
      <c r="D917" s="46"/>
      <c r="E917" s="46"/>
    </row>
    <row r="918" spans="1:5" ht="14.4">
      <c r="A918" s="46"/>
      <c r="B918" s="46"/>
      <c r="C918" s="46"/>
      <c r="D918" s="46"/>
      <c r="E918" s="46"/>
    </row>
    <row r="919" spans="1:5" ht="14.4">
      <c r="A919" s="46"/>
      <c r="B919" s="46"/>
      <c r="C919" s="46"/>
      <c r="D919" s="46"/>
      <c r="E919" s="46"/>
    </row>
    <row r="920" spans="1:5" ht="14.4">
      <c r="A920" s="46"/>
      <c r="B920" s="46"/>
      <c r="C920" s="46"/>
      <c r="D920" s="46"/>
      <c r="E920" s="46"/>
    </row>
    <row r="921" spans="1:5" ht="14.4">
      <c r="A921" s="46"/>
      <c r="B921" s="46"/>
      <c r="C921" s="46"/>
      <c r="D921" s="46"/>
      <c r="E921" s="46"/>
    </row>
    <row r="922" spans="1:5" ht="14.4">
      <c r="A922" s="46"/>
      <c r="B922" s="46"/>
      <c r="C922" s="46"/>
      <c r="D922" s="46"/>
      <c r="E922" s="46"/>
    </row>
    <row r="923" spans="1:5" ht="14.4">
      <c r="A923" s="46"/>
      <c r="B923" s="46"/>
      <c r="C923" s="46"/>
      <c r="D923" s="46"/>
      <c r="E923" s="46"/>
    </row>
    <row r="924" spans="1:5" ht="14.4">
      <c r="A924" s="46"/>
      <c r="B924" s="46"/>
      <c r="C924" s="46"/>
      <c r="D924" s="46"/>
      <c r="E924" s="46"/>
    </row>
    <row r="925" spans="1:5" ht="14.4">
      <c r="A925" s="46"/>
      <c r="B925" s="46"/>
      <c r="C925" s="46"/>
      <c r="D925" s="46"/>
      <c r="E925" s="46"/>
    </row>
    <row r="926" spans="1:5" ht="14.4">
      <c r="A926" s="46"/>
      <c r="B926" s="46"/>
      <c r="C926" s="46"/>
      <c r="D926" s="46"/>
      <c r="E926" s="46"/>
    </row>
    <row r="927" spans="1:5" ht="14.4">
      <c r="A927" s="46"/>
      <c r="B927" s="46"/>
      <c r="C927" s="46"/>
      <c r="D927" s="46"/>
      <c r="E927" s="46"/>
    </row>
    <row r="928" spans="1:5" ht="14.4">
      <c r="A928" s="46"/>
      <c r="B928" s="46"/>
      <c r="C928" s="46"/>
      <c r="D928" s="46"/>
      <c r="E928" s="46"/>
    </row>
    <row r="929" spans="1:5" ht="14.4">
      <c r="A929" s="46"/>
      <c r="B929" s="46"/>
      <c r="C929" s="46"/>
      <c r="D929" s="46"/>
      <c r="E929" s="46"/>
    </row>
    <row r="930" spans="1:5" ht="14.4">
      <c r="A930" s="46"/>
      <c r="B930" s="46"/>
      <c r="C930" s="46"/>
      <c r="D930" s="46"/>
      <c r="E930" s="46"/>
    </row>
    <row r="931" spans="1:5" ht="14.4">
      <c r="A931" s="46"/>
      <c r="B931" s="46"/>
      <c r="C931" s="46"/>
      <c r="D931" s="46"/>
      <c r="E931" s="46"/>
    </row>
    <row r="932" spans="1:5" ht="14.4">
      <c r="A932" s="46"/>
      <c r="B932" s="46"/>
      <c r="C932" s="46"/>
      <c r="D932" s="46"/>
      <c r="E932" s="46"/>
    </row>
    <row r="933" spans="1:5" ht="14.4">
      <c r="A933" s="46"/>
      <c r="B933" s="46"/>
      <c r="C933" s="46"/>
      <c r="D933" s="46"/>
      <c r="E933" s="46"/>
    </row>
    <row r="934" spans="1:5" ht="14.4">
      <c r="A934" s="46"/>
      <c r="B934" s="46"/>
      <c r="C934" s="46"/>
      <c r="D934" s="46"/>
      <c r="E934" s="46"/>
    </row>
    <row r="935" spans="1:5" ht="14.4">
      <c r="A935" s="46"/>
      <c r="B935" s="46"/>
      <c r="C935" s="46"/>
      <c r="D935" s="46"/>
      <c r="E935" s="46"/>
    </row>
    <row r="936" spans="1:5" ht="14.4">
      <c r="A936" s="46"/>
      <c r="B936" s="46"/>
      <c r="C936" s="46"/>
      <c r="D936" s="46"/>
      <c r="E936" s="46"/>
    </row>
    <row r="937" spans="1:5" ht="14.4">
      <c r="A937" s="46"/>
      <c r="B937" s="46"/>
      <c r="C937" s="46"/>
      <c r="D937" s="46"/>
      <c r="E937" s="46"/>
    </row>
    <row r="938" spans="1:5" ht="14.4">
      <c r="A938" s="46"/>
      <c r="B938" s="46"/>
      <c r="C938" s="46"/>
      <c r="D938" s="46"/>
      <c r="E938" s="46"/>
    </row>
    <row r="939" spans="1:5" ht="14.4">
      <c r="A939" s="46"/>
      <c r="B939" s="46"/>
      <c r="C939" s="46"/>
      <c r="D939" s="46"/>
      <c r="E939" s="46"/>
    </row>
    <row r="940" spans="1:5" ht="14.4">
      <c r="A940" s="46"/>
      <c r="B940" s="46"/>
      <c r="C940" s="46"/>
      <c r="D940" s="46"/>
      <c r="E940" s="46"/>
    </row>
    <row r="941" spans="1:5" ht="14.4">
      <c r="A941" s="46"/>
      <c r="B941" s="46"/>
      <c r="C941" s="46"/>
      <c r="D941" s="46"/>
      <c r="E941" s="46"/>
    </row>
    <row r="942" spans="1:5" ht="14.4">
      <c r="A942" s="46"/>
      <c r="B942" s="46"/>
      <c r="C942" s="46"/>
      <c r="D942" s="46"/>
      <c r="E942" s="46"/>
    </row>
    <row r="943" spans="1:5" ht="14.4">
      <c r="A943" s="46"/>
      <c r="B943" s="46"/>
      <c r="C943" s="46"/>
      <c r="D943" s="46"/>
      <c r="E943" s="46"/>
    </row>
    <row r="944" spans="1:5" ht="14.4">
      <c r="A944" s="46"/>
      <c r="B944" s="46"/>
      <c r="C944" s="46"/>
      <c r="D944" s="46"/>
      <c r="E944" s="46"/>
    </row>
    <row r="945" spans="1:5" ht="14.4">
      <c r="A945" s="46"/>
      <c r="B945" s="46"/>
      <c r="C945" s="46"/>
      <c r="D945" s="46"/>
      <c r="E945" s="46"/>
    </row>
    <row r="946" spans="1:5" ht="14.4">
      <c r="A946" s="46"/>
      <c r="B946" s="46"/>
      <c r="C946" s="46"/>
      <c r="D946" s="46"/>
      <c r="E946" s="46"/>
    </row>
    <row r="947" spans="1:5" ht="14.4">
      <c r="A947" s="46"/>
      <c r="B947" s="46"/>
      <c r="C947" s="46"/>
      <c r="D947" s="46"/>
      <c r="E947" s="46"/>
    </row>
    <row r="948" spans="1:5" ht="14.4">
      <c r="A948" s="46"/>
      <c r="B948" s="46"/>
      <c r="C948" s="46"/>
      <c r="D948" s="46"/>
      <c r="E948" s="46"/>
    </row>
    <row r="949" spans="1:5" ht="14.4">
      <c r="A949" s="46"/>
      <c r="B949" s="46"/>
      <c r="C949" s="46"/>
      <c r="D949" s="46"/>
      <c r="E949" s="46"/>
    </row>
    <row r="950" spans="1:5" ht="14.4">
      <c r="A950" s="46"/>
      <c r="B950" s="46"/>
      <c r="C950" s="46"/>
      <c r="D950" s="46"/>
      <c r="E950" s="46"/>
    </row>
    <row r="951" spans="1:5" ht="14.4">
      <c r="A951" s="46"/>
      <c r="B951" s="46"/>
      <c r="C951" s="46"/>
      <c r="D951" s="46"/>
      <c r="E951" s="46"/>
    </row>
    <row r="952" spans="1:5" ht="14.4">
      <c r="A952" s="46"/>
      <c r="B952" s="46"/>
      <c r="C952" s="46"/>
      <c r="D952" s="46"/>
      <c r="E952" s="46"/>
    </row>
    <row r="953" spans="1:5" ht="14.4">
      <c r="A953" s="46"/>
      <c r="B953" s="46"/>
      <c r="C953" s="46"/>
      <c r="D953" s="46"/>
      <c r="E953" s="46"/>
    </row>
    <row r="954" spans="1:5" ht="14.4">
      <c r="A954" s="46"/>
      <c r="B954" s="46"/>
      <c r="C954" s="46"/>
      <c r="D954" s="46"/>
      <c r="E954" s="46"/>
    </row>
    <row r="955" spans="1:5" ht="14.4">
      <c r="A955" s="46"/>
      <c r="B955" s="46"/>
      <c r="C955" s="46"/>
      <c r="D955" s="46"/>
      <c r="E955" s="46"/>
    </row>
    <row r="956" spans="1:5" ht="14.4">
      <c r="A956" s="46"/>
      <c r="B956" s="46"/>
      <c r="C956" s="46"/>
      <c r="D956" s="46"/>
      <c r="E956" s="46"/>
    </row>
    <row r="957" spans="1:5" ht="14.4">
      <c r="A957" s="46"/>
      <c r="B957" s="46"/>
      <c r="C957" s="46"/>
      <c r="D957" s="46"/>
      <c r="E957" s="46"/>
    </row>
    <row r="958" spans="1:5" ht="14.4">
      <c r="A958" s="46"/>
      <c r="B958" s="46"/>
      <c r="C958" s="46"/>
      <c r="D958" s="46"/>
      <c r="E958" s="46"/>
    </row>
    <row r="959" spans="1:5" ht="14.4">
      <c r="A959" s="46"/>
      <c r="B959" s="46"/>
      <c r="C959" s="46"/>
      <c r="D959" s="46"/>
      <c r="E959" s="46"/>
    </row>
    <row r="960" spans="1:5" ht="14.4">
      <c r="A960" s="46"/>
      <c r="B960" s="46"/>
      <c r="C960" s="46"/>
      <c r="D960" s="46"/>
      <c r="E960" s="46"/>
    </row>
    <row r="961" spans="1:5" ht="14.4">
      <c r="A961" s="46"/>
      <c r="B961" s="46"/>
      <c r="C961" s="46"/>
      <c r="D961" s="46"/>
      <c r="E961" s="46"/>
    </row>
    <row r="962" spans="1:5" ht="14.4">
      <c r="A962" s="46"/>
      <c r="B962" s="46"/>
      <c r="C962" s="46"/>
      <c r="D962" s="46"/>
      <c r="E962" s="46"/>
    </row>
    <row r="963" spans="1:5" ht="14.4">
      <c r="A963" s="46"/>
      <c r="B963" s="46"/>
      <c r="C963" s="46"/>
      <c r="D963" s="46"/>
      <c r="E963" s="46"/>
    </row>
    <row r="964" spans="1:5" ht="14.4">
      <c r="A964" s="46"/>
      <c r="B964" s="46"/>
      <c r="C964" s="46"/>
      <c r="D964" s="46"/>
      <c r="E964" s="46"/>
    </row>
    <row r="965" spans="1:5" ht="14.4">
      <c r="A965" s="46"/>
      <c r="B965" s="46"/>
      <c r="C965" s="46"/>
      <c r="D965" s="46"/>
      <c r="E965" s="46"/>
    </row>
    <row r="966" spans="1:5" ht="14.4">
      <c r="A966" s="46"/>
      <c r="B966" s="46"/>
      <c r="C966" s="46"/>
      <c r="D966" s="46"/>
      <c r="E966" s="46"/>
    </row>
    <row r="967" spans="1:5" ht="14.4">
      <c r="A967" s="46"/>
      <c r="B967" s="46"/>
      <c r="C967" s="46"/>
      <c r="D967" s="46"/>
      <c r="E967" s="46"/>
    </row>
    <row r="968" spans="1:5" ht="14.4">
      <c r="A968" s="46"/>
      <c r="B968" s="46"/>
      <c r="C968" s="46"/>
      <c r="D968" s="46"/>
      <c r="E968" s="46"/>
    </row>
    <row r="969" spans="1:5" ht="14.4">
      <c r="A969" s="46"/>
      <c r="B969" s="46"/>
      <c r="C969" s="46"/>
      <c r="D969" s="46"/>
      <c r="E969" s="46"/>
    </row>
    <row r="970" spans="1:5" ht="14.4">
      <c r="A970" s="46"/>
      <c r="B970" s="46"/>
      <c r="C970" s="46"/>
      <c r="D970" s="46"/>
      <c r="E970" s="46"/>
    </row>
    <row r="971" spans="1:5" ht="14.4">
      <c r="A971" s="46"/>
      <c r="B971" s="46"/>
      <c r="C971" s="46"/>
      <c r="D971" s="46"/>
      <c r="E971" s="46"/>
    </row>
    <row r="972" spans="1:5" ht="14.4">
      <c r="A972" s="46"/>
      <c r="B972" s="46"/>
      <c r="C972" s="46"/>
      <c r="D972" s="46"/>
      <c r="E972" s="46"/>
    </row>
    <row r="973" spans="1:5" ht="14.4">
      <c r="A973" s="46"/>
      <c r="B973" s="46"/>
      <c r="C973" s="46"/>
      <c r="D973" s="46"/>
      <c r="E973" s="46"/>
    </row>
    <row r="974" spans="1:5" ht="14.4">
      <c r="A974" s="46"/>
      <c r="B974" s="46"/>
      <c r="C974" s="46"/>
      <c r="D974" s="46"/>
      <c r="E974" s="46"/>
    </row>
    <row r="975" spans="1:5" ht="14.4">
      <c r="A975" s="46"/>
      <c r="B975" s="46"/>
      <c r="C975" s="46"/>
      <c r="D975" s="46"/>
      <c r="E975" s="46"/>
    </row>
    <row r="976" spans="1:5" ht="14.4">
      <c r="A976" s="46"/>
      <c r="B976" s="46"/>
      <c r="C976" s="46"/>
      <c r="D976" s="46"/>
      <c r="E976" s="46"/>
    </row>
    <row r="977" spans="1:5" ht="14.4">
      <c r="A977" s="46"/>
      <c r="B977" s="46"/>
      <c r="C977" s="46"/>
      <c r="D977" s="46"/>
      <c r="E977" s="46"/>
    </row>
    <row r="978" spans="1:5" ht="14.4">
      <c r="A978" s="46"/>
      <c r="B978" s="46"/>
      <c r="C978" s="46"/>
      <c r="D978" s="46"/>
      <c r="E978" s="46"/>
    </row>
    <row r="979" spans="1:5" ht="14.4">
      <c r="A979" s="46"/>
      <c r="B979" s="46"/>
      <c r="C979" s="46"/>
      <c r="D979" s="46"/>
      <c r="E979" s="46"/>
    </row>
    <row r="980" spans="1:5" ht="14.4">
      <c r="A980" s="46"/>
      <c r="B980" s="46"/>
      <c r="C980" s="46"/>
      <c r="D980" s="46"/>
      <c r="E980" s="46"/>
    </row>
    <row r="981" spans="1:5" ht="14.4">
      <c r="A981" s="46"/>
      <c r="B981" s="46"/>
      <c r="C981" s="46"/>
      <c r="D981" s="46"/>
      <c r="E981" s="46"/>
    </row>
    <row r="982" spans="1:5" ht="14.4">
      <c r="A982" s="46"/>
      <c r="B982" s="46"/>
      <c r="C982" s="46"/>
      <c r="D982" s="46"/>
      <c r="E982" s="46"/>
    </row>
    <row r="983" spans="1:5" ht="14.4">
      <c r="A983" s="46"/>
      <c r="B983" s="46"/>
      <c r="C983" s="46"/>
      <c r="D983" s="46"/>
      <c r="E983" s="46"/>
    </row>
    <row r="984" spans="1:5" ht="14.4">
      <c r="A984" s="46"/>
      <c r="B984" s="46"/>
      <c r="C984" s="46"/>
      <c r="D984" s="46"/>
      <c r="E984" s="46"/>
    </row>
    <row r="985" spans="1:5" ht="14.4">
      <c r="A985" s="46"/>
      <c r="B985" s="46"/>
      <c r="C985" s="46"/>
      <c r="D985" s="46"/>
      <c r="E985" s="46"/>
    </row>
    <row r="986" spans="1:5" ht="14.4">
      <c r="A986" s="46"/>
      <c r="B986" s="46"/>
      <c r="C986" s="46"/>
      <c r="D986" s="46"/>
      <c r="E986" s="46"/>
    </row>
    <row r="987" spans="1:5" ht="14.4">
      <c r="A987" s="46"/>
      <c r="B987" s="46"/>
      <c r="C987" s="46"/>
      <c r="D987" s="46"/>
      <c r="E987" s="46"/>
    </row>
    <row r="988" spans="1:5" ht="14.4">
      <c r="A988" s="46"/>
      <c r="B988" s="46"/>
      <c r="C988" s="46"/>
      <c r="D988" s="46"/>
      <c r="E988" s="46"/>
    </row>
    <row r="989" spans="1:5" ht="14.4">
      <c r="A989" s="46"/>
      <c r="B989" s="46"/>
      <c r="C989" s="46"/>
      <c r="D989" s="46"/>
      <c r="E989" s="46"/>
    </row>
    <row r="990" spans="1:5" ht="14.4">
      <c r="A990" s="46"/>
      <c r="B990" s="46"/>
      <c r="C990" s="46"/>
      <c r="D990" s="46"/>
      <c r="E990" s="46"/>
    </row>
    <row r="991" spans="1:5" ht="14.4">
      <c r="A991" s="46"/>
      <c r="B991" s="46"/>
      <c r="C991" s="46"/>
      <c r="D991" s="46"/>
      <c r="E991" s="46"/>
    </row>
    <row r="992" spans="1:5" ht="14.4">
      <c r="A992" s="46"/>
      <c r="B992" s="46"/>
      <c r="C992" s="46"/>
      <c r="D992" s="46"/>
      <c r="E992" s="46"/>
    </row>
    <row r="993" spans="1:5" ht="14.4">
      <c r="A993" s="46"/>
      <c r="B993" s="46"/>
      <c r="C993" s="46"/>
      <c r="D993" s="46"/>
      <c r="E993" s="46"/>
    </row>
    <row r="994" spans="1:5" ht="14.4">
      <c r="A994" s="46"/>
      <c r="B994" s="46"/>
      <c r="C994" s="46"/>
      <c r="D994" s="46"/>
      <c r="E994" s="46"/>
    </row>
    <row r="995" spans="1:5" ht="14.4">
      <c r="A995" s="46"/>
      <c r="B995" s="46"/>
      <c r="C995" s="46"/>
      <c r="D995" s="46"/>
      <c r="E995" s="46"/>
    </row>
    <row r="996" spans="1:5" ht="14.4">
      <c r="A996" s="46"/>
      <c r="B996" s="46"/>
      <c r="C996" s="46"/>
      <c r="D996" s="46"/>
      <c r="E996" s="46"/>
    </row>
    <row r="997" spans="1:5" ht="14.4">
      <c r="A997" s="46"/>
      <c r="B997" s="46"/>
      <c r="C997" s="46"/>
      <c r="D997" s="46"/>
      <c r="E997" s="46"/>
    </row>
    <row r="998" spans="1:5" ht="14.4">
      <c r="A998" s="46"/>
      <c r="B998" s="46"/>
      <c r="C998" s="46"/>
      <c r="D998" s="46"/>
      <c r="E998" s="46"/>
    </row>
    <row r="999" spans="1:5" ht="14.4">
      <c r="A999" s="46"/>
      <c r="B999" s="46"/>
      <c r="C999" s="46"/>
      <c r="D999" s="46"/>
      <c r="E999" s="46"/>
    </row>
    <row r="1000" spans="1:5" ht="14.4">
      <c r="A1000" s="46"/>
      <c r="B1000" s="46"/>
      <c r="C1000" s="46"/>
      <c r="D1000" s="46"/>
      <c r="E1000" s="46"/>
    </row>
  </sheetData>
  <mergeCells count="1">
    <mergeCell ref="B2:D2"/>
  </mergeCells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724D-3F66-41F4-94FA-CB4D74AA64A8}">
  <sheetPr codeName="Planilha8">
    <outlinePr summaryBelow="0" summaryRight="0"/>
  </sheetPr>
  <dimension ref="A1:Y989"/>
  <sheetViews>
    <sheetView workbookViewId="0">
      <selection activeCell="B2" sqref="B2:D8"/>
    </sheetView>
  </sheetViews>
  <sheetFormatPr defaultColWidth="9.21875" defaultRowHeight="15" customHeight="1"/>
  <cols>
    <col min="1" max="1" width="3" style="45" customWidth="1"/>
    <col min="2" max="6" width="35.77734375" style="45" customWidth="1"/>
    <col min="7" max="7" width="3" style="57" customWidth="1"/>
    <col min="8" max="21" width="9.21875" style="57"/>
    <col min="22" max="16384" width="9.21875" style="45"/>
  </cols>
  <sheetData>
    <row r="1" spans="1:25" thickBot="1">
      <c r="A1" s="53"/>
      <c r="B1" s="53"/>
      <c r="C1" s="53"/>
      <c r="D1" s="53"/>
      <c r="E1" s="53"/>
      <c r="F1" s="53"/>
      <c r="G1" s="55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46"/>
      <c r="W1" s="46"/>
      <c r="X1" s="46"/>
      <c r="Y1" s="46"/>
    </row>
    <row r="2" spans="1:25" ht="36.6" thickBot="1">
      <c r="A2" s="53"/>
      <c r="B2" s="88" t="s">
        <v>215</v>
      </c>
      <c r="C2" s="89"/>
      <c r="D2" s="65"/>
      <c r="E2" s="65"/>
      <c r="F2" s="65"/>
      <c r="G2" s="6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46"/>
      <c r="W2" s="46"/>
      <c r="X2" s="46"/>
      <c r="Y2" s="46"/>
    </row>
    <row r="3" spans="1:25" ht="14.4">
      <c r="A3" s="46"/>
      <c r="B3" s="90" t="s">
        <v>216</v>
      </c>
      <c r="C3" s="91" t="s">
        <v>221</v>
      </c>
      <c r="D3" s="46"/>
      <c r="E3" s="46"/>
      <c r="F3" s="4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6"/>
      <c r="W3" s="46"/>
      <c r="X3" s="46"/>
      <c r="Y3" s="46"/>
    </row>
    <row r="4" spans="1:25" ht="43.2">
      <c r="A4" s="46"/>
      <c r="B4" s="92" t="s">
        <v>217</v>
      </c>
      <c r="C4" s="93">
        <v>425</v>
      </c>
      <c r="D4" s="46"/>
      <c r="E4" s="46"/>
      <c r="F4" s="4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6"/>
      <c r="W4" s="46"/>
      <c r="X4" s="46"/>
      <c r="Y4" s="46"/>
    </row>
    <row r="5" spans="1:25" ht="28.8">
      <c r="A5" s="46"/>
      <c r="B5" s="92" t="s">
        <v>218</v>
      </c>
      <c r="C5" s="93">
        <v>380</v>
      </c>
      <c r="D5" s="46"/>
      <c r="E5" s="46"/>
      <c r="F5" s="4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46"/>
      <c r="W5" s="46"/>
      <c r="X5" s="46"/>
      <c r="Y5" s="46"/>
    </row>
    <row r="6" spans="1:25" ht="14.4">
      <c r="A6" s="46"/>
      <c r="B6" s="94" t="s">
        <v>219</v>
      </c>
      <c r="C6" s="95">
        <v>335</v>
      </c>
      <c r="D6" s="46"/>
      <c r="E6" s="46"/>
      <c r="F6" s="4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46"/>
      <c r="W6" s="46"/>
      <c r="X6" s="46"/>
      <c r="Y6" s="46"/>
    </row>
    <row r="7" spans="1:25" thickBot="1">
      <c r="A7" s="46"/>
      <c r="B7" s="96" t="s">
        <v>220</v>
      </c>
      <c r="C7" s="97">
        <f>370*5.5</f>
        <v>2035</v>
      </c>
      <c r="D7" s="64" t="s">
        <v>222</v>
      </c>
      <c r="E7" s="46"/>
      <c r="F7" s="4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46"/>
      <c r="W7" s="46"/>
      <c r="X7" s="46"/>
      <c r="Y7" s="46"/>
    </row>
    <row r="8" spans="1:25" ht="14.4">
      <c r="A8" s="46"/>
      <c r="B8" s="46"/>
      <c r="C8" s="64" t="s">
        <v>445</v>
      </c>
      <c r="D8" s="46"/>
      <c r="E8" s="46"/>
      <c r="F8" s="4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46"/>
      <c r="W8" s="46"/>
      <c r="X8" s="46"/>
      <c r="Y8" s="46"/>
    </row>
    <row r="9" spans="1:25" ht="14.4">
      <c r="A9" s="46"/>
      <c r="B9" s="46"/>
      <c r="C9" s="46"/>
      <c r="D9" s="46"/>
      <c r="E9" s="46"/>
      <c r="F9" s="4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46"/>
      <c r="W9" s="46"/>
      <c r="X9" s="46"/>
      <c r="Y9" s="46"/>
    </row>
    <row r="10" spans="1:25" ht="14.4" hidden="1">
      <c r="A10" s="46"/>
      <c r="B10" s="46"/>
      <c r="C10" s="46"/>
      <c r="D10" s="46"/>
      <c r="E10" s="46"/>
      <c r="F10" s="4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46"/>
      <c r="W10" s="46"/>
      <c r="X10" s="46"/>
      <c r="Y10" s="46"/>
    </row>
    <row r="11" spans="1:25" ht="14.4" hidden="1">
      <c r="A11" s="46"/>
      <c r="B11" s="46"/>
      <c r="C11" s="46"/>
      <c r="D11" s="46"/>
      <c r="E11" s="46"/>
      <c r="F11" s="4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46"/>
      <c r="W11" s="46"/>
      <c r="X11" s="46"/>
      <c r="Y11" s="46"/>
    </row>
    <row r="12" spans="1:25" ht="14.4">
      <c r="A12" s="46"/>
      <c r="B12" s="46"/>
      <c r="C12" s="46"/>
      <c r="D12" s="46"/>
      <c r="E12" s="46"/>
      <c r="F12" s="4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46"/>
      <c r="W12" s="46"/>
      <c r="X12" s="46"/>
      <c r="Y12" s="46"/>
    </row>
    <row r="13" spans="1:25" ht="14.4">
      <c r="A13" s="46"/>
      <c r="B13" s="46"/>
      <c r="C13" s="46"/>
      <c r="D13" s="46"/>
      <c r="E13" s="46"/>
      <c r="F13" s="4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46"/>
      <c r="W13" s="46"/>
      <c r="X13" s="46"/>
      <c r="Y13" s="46"/>
    </row>
    <row r="14" spans="1:25" ht="14.4">
      <c r="A14" s="46"/>
      <c r="B14" s="46"/>
      <c r="C14" s="46"/>
      <c r="D14" s="46"/>
      <c r="E14" s="46"/>
      <c r="F14" s="4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46"/>
      <c r="W14" s="46"/>
      <c r="X14" s="46"/>
      <c r="Y14" s="46"/>
    </row>
    <row r="15" spans="1:25" ht="14.4">
      <c r="A15" s="46"/>
      <c r="B15" s="46"/>
      <c r="C15" s="46"/>
      <c r="D15" s="46"/>
      <c r="E15" s="46"/>
      <c r="F15" s="4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46"/>
      <c r="W15" s="46"/>
      <c r="X15" s="46"/>
      <c r="Y15" s="46"/>
    </row>
    <row r="16" spans="1:25" ht="14.4">
      <c r="A16" s="46"/>
      <c r="B16" s="46"/>
      <c r="C16" s="46"/>
      <c r="D16" s="46"/>
      <c r="E16" s="46"/>
      <c r="F16" s="4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46"/>
      <c r="W16" s="46"/>
      <c r="X16" s="46"/>
      <c r="Y16" s="46"/>
    </row>
    <row r="17" spans="1:25" ht="14.4">
      <c r="A17" s="46"/>
      <c r="B17" s="46"/>
      <c r="C17" s="46"/>
      <c r="D17" s="46"/>
      <c r="E17" s="46"/>
      <c r="F17" s="4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46"/>
      <c r="W17" s="46"/>
      <c r="X17" s="46"/>
      <c r="Y17" s="46"/>
    </row>
    <row r="18" spans="1:25" ht="14.4">
      <c r="A18" s="46"/>
      <c r="B18" s="46"/>
      <c r="C18" s="46"/>
      <c r="D18" s="46"/>
      <c r="E18" s="46"/>
      <c r="F18" s="4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46"/>
      <c r="W18" s="46"/>
      <c r="X18" s="46"/>
      <c r="Y18" s="46"/>
    </row>
    <row r="19" spans="1:25" ht="14.4">
      <c r="A19" s="46"/>
      <c r="B19" s="46"/>
      <c r="C19" s="46"/>
      <c r="D19" s="46"/>
      <c r="E19" s="46"/>
      <c r="F19" s="4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46"/>
      <c r="W19" s="46"/>
      <c r="X19" s="46"/>
      <c r="Y19" s="46"/>
    </row>
    <row r="20" spans="1:25" ht="14.4">
      <c r="A20" s="46"/>
      <c r="B20" s="46"/>
      <c r="C20" s="46"/>
      <c r="D20" s="46"/>
      <c r="E20" s="46"/>
      <c r="F20" s="4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46"/>
      <c r="W20" s="46"/>
      <c r="X20" s="46"/>
      <c r="Y20" s="46"/>
    </row>
    <row r="21" spans="1:25" ht="14.4">
      <c r="A21" s="46"/>
      <c r="B21" s="46"/>
      <c r="C21" s="46"/>
      <c r="D21" s="46"/>
      <c r="E21" s="46"/>
      <c r="F21" s="4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46"/>
      <c r="W21" s="46"/>
      <c r="X21" s="46"/>
      <c r="Y21" s="46"/>
    </row>
    <row r="22" spans="1:25" ht="14.4">
      <c r="A22" s="46"/>
      <c r="B22" s="46"/>
      <c r="C22" s="46"/>
      <c r="D22" s="46"/>
      <c r="E22" s="46"/>
      <c r="F22" s="4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46"/>
      <c r="W22" s="46"/>
      <c r="X22" s="46"/>
      <c r="Y22" s="46"/>
    </row>
    <row r="23" spans="1:25" ht="14.4">
      <c r="A23" s="46"/>
      <c r="B23" s="46"/>
      <c r="C23" s="46"/>
      <c r="D23" s="46"/>
      <c r="E23" s="46"/>
      <c r="F23" s="4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46"/>
      <c r="W23" s="46"/>
      <c r="X23" s="46"/>
      <c r="Y23" s="46"/>
    </row>
    <row r="24" spans="1:25" ht="14.4">
      <c r="A24" s="46"/>
      <c r="B24" s="46"/>
      <c r="C24" s="46"/>
      <c r="D24" s="46"/>
      <c r="E24" s="46"/>
      <c r="F24" s="4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46"/>
      <c r="W24" s="46"/>
      <c r="X24" s="46"/>
      <c r="Y24" s="46"/>
    </row>
    <row r="25" spans="1:25" ht="14.4">
      <c r="A25" s="46"/>
      <c r="B25" s="46"/>
      <c r="C25" s="46"/>
      <c r="D25" s="46"/>
      <c r="E25" s="46"/>
      <c r="F25" s="4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46"/>
      <c r="W25" s="46"/>
      <c r="X25" s="46"/>
      <c r="Y25" s="46"/>
    </row>
    <row r="26" spans="1:25" ht="14.4">
      <c r="A26" s="46"/>
      <c r="B26" s="46"/>
      <c r="C26" s="46"/>
      <c r="D26" s="46"/>
      <c r="E26" s="46"/>
      <c r="F26" s="4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46"/>
      <c r="W26" s="46"/>
      <c r="X26" s="46"/>
      <c r="Y26" s="46"/>
    </row>
    <row r="27" spans="1:25" ht="14.4">
      <c r="A27" s="46"/>
      <c r="B27" s="46"/>
      <c r="C27" s="46"/>
      <c r="D27" s="46"/>
      <c r="E27" s="46"/>
      <c r="F27" s="4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46"/>
      <c r="W27" s="46"/>
      <c r="X27" s="46"/>
      <c r="Y27" s="46"/>
    </row>
    <row r="28" spans="1:25" ht="14.4">
      <c r="A28" s="46"/>
      <c r="B28" s="46"/>
      <c r="C28" s="46"/>
      <c r="D28" s="46"/>
      <c r="E28" s="46"/>
      <c r="F28" s="4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46"/>
      <c r="W28" s="46"/>
      <c r="X28" s="46"/>
      <c r="Y28" s="46"/>
    </row>
    <row r="29" spans="1:25" ht="14.4">
      <c r="A29" s="46"/>
      <c r="B29" s="46"/>
      <c r="C29" s="46"/>
      <c r="D29" s="46"/>
      <c r="E29" s="46"/>
      <c r="F29" s="4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46"/>
      <c r="W29" s="46"/>
      <c r="X29" s="46"/>
      <c r="Y29" s="46"/>
    </row>
    <row r="30" spans="1:25" ht="14.4">
      <c r="A30" s="46"/>
      <c r="B30" s="46"/>
      <c r="C30" s="46"/>
      <c r="D30" s="46"/>
      <c r="E30" s="46"/>
      <c r="F30" s="4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46"/>
      <c r="W30" s="46"/>
      <c r="X30" s="46"/>
      <c r="Y30" s="46"/>
    </row>
    <row r="31" spans="1:25" ht="14.4">
      <c r="A31" s="46"/>
      <c r="B31" s="46"/>
      <c r="C31" s="46"/>
      <c r="D31" s="46"/>
      <c r="E31" s="46"/>
      <c r="F31" s="4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46"/>
      <c r="W31" s="46"/>
      <c r="X31" s="46"/>
      <c r="Y31" s="46"/>
    </row>
    <row r="32" spans="1:25" ht="14.4">
      <c r="A32" s="46"/>
      <c r="B32" s="46"/>
      <c r="C32" s="46"/>
      <c r="D32" s="46"/>
      <c r="E32" s="46"/>
      <c r="F32" s="4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46"/>
      <c r="W32" s="46"/>
      <c r="X32" s="46"/>
      <c r="Y32" s="46"/>
    </row>
    <row r="33" spans="1:25" ht="14.4">
      <c r="A33" s="46"/>
      <c r="B33" s="46"/>
      <c r="C33" s="46"/>
      <c r="D33" s="46"/>
      <c r="E33" s="46"/>
      <c r="F33" s="4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46"/>
      <c r="W33" s="46"/>
      <c r="X33" s="46"/>
      <c r="Y33" s="46"/>
    </row>
    <row r="34" spans="1:25" ht="14.4">
      <c r="A34" s="46"/>
      <c r="B34" s="46"/>
      <c r="C34" s="46"/>
      <c r="D34" s="46"/>
      <c r="E34" s="46"/>
      <c r="F34" s="4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46"/>
      <c r="W34" s="46"/>
      <c r="X34" s="46"/>
      <c r="Y34" s="46"/>
    </row>
    <row r="35" spans="1:25" ht="14.4">
      <c r="A35" s="46"/>
      <c r="B35" s="46"/>
      <c r="C35" s="46"/>
      <c r="D35" s="46"/>
      <c r="E35" s="46"/>
      <c r="F35" s="4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6"/>
      <c r="W35" s="46"/>
      <c r="X35" s="46"/>
      <c r="Y35" s="46"/>
    </row>
    <row r="36" spans="1:25" ht="14.4">
      <c r="A36" s="46"/>
      <c r="B36" s="46"/>
      <c r="C36" s="46"/>
      <c r="D36" s="46"/>
      <c r="E36" s="46"/>
      <c r="F36" s="4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6"/>
      <c r="W36" s="46"/>
      <c r="X36" s="46"/>
      <c r="Y36" s="46"/>
    </row>
    <row r="37" spans="1:25" ht="14.4">
      <c r="A37" s="46"/>
      <c r="B37" s="46"/>
      <c r="C37" s="46"/>
      <c r="D37" s="46"/>
      <c r="E37" s="46"/>
      <c r="F37" s="4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6"/>
      <c r="W37" s="46"/>
      <c r="X37" s="46"/>
      <c r="Y37" s="46"/>
    </row>
    <row r="38" spans="1:25" ht="14.4">
      <c r="A38" s="46"/>
      <c r="B38" s="46"/>
      <c r="C38" s="46"/>
      <c r="D38" s="46"/>
      <c r="E38" s="46"/>
      <c r="F38" s="4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6"/>
      <c r="W38" s="46"/>
      <c r="X38" s="46"/>
      <c r="Y38" s="46"/>
    </row>
    <row r="39" spans="1:25" ht="14.4">
      <c r="A39" s="46"/>
      <c r="B39" s="46"/>
      <c r="C39" s="46"/>
      <c r="D39" s="46"/>
      <c r="E39" s="46"/>
      <c r="F39" s="4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46"/>
      <c r="W39" s="46"/>
      <c r="X39" s="46"/>
      <c r="Y39" s="46"/>
    </row>
    <row r="40" spans="1:25" ht="14.4">
      <c r="A40" s="46"/>
      <c r="B40" s="46"/>
      <c r="C40" s="46"/>
      <c r="D40" s="46"/>
      <c r="E40" s="46"/>
      <c r="F40" s="4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46"/>
      <c r="W40" s="46"/>
      <c r="X40" s="46"/>
      <c r="Y40" s="46"/>
    </row>
    <row r="41" spans="1:25" ht="14.4">
      <c r="A41" s="46"/>
      <c r="B41" s="46"/>
      <c r="C41" s="46"/>
      <c r="D41" s="46"/>
      <c r="E41" s="46"/>
      <c r="F41" s="4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46"/>
      <c r="W41" s="46"/>
      <c r="X41" s="46"/>
      <c r="Y41" s="46"/>
    </row>
    <row r="42" spans="1:25" ht="14.4">
      <c r="A42" s="46"/>
      <c r="B42" s="46"/>
      <c r="C42" s="46"/>
      <c r="D42" s="46"/>
      <c r="E42" s="46"/>
      <c r="F42" s="4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46"/>
      <c r="W42" s="46"/>
      <c r="X42" s="46"/>
      <c r="Y42" s="46"/>
    </row>
    <row r="43" spans="1:25" ht="14.4">
      <c r="A43" s="46"/>
      <c r="B43" s="46"/>
      <c r="C43" s="46"/>
      <c r="D43" s="46"/>
      <c r="E43" s="46"/>
      <c r="F43" s="4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46"/>
      <c r="W43" s="46"/>
      <c r="X43" s="46"/>
      <c r="Y43" s="46"/>
    </row>
    <row r="44" spans="1:25" ht="14.4">
      <c r="A44" s="46"/>
      <c r="B44" s="46"/>
      <c r="C44" s="46"/>
      <c r="D44" s="46"/>
      <c r="E44" s="46"/>
      <c r="F44" s="4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46"/>
      <c r="W44" s="46"/>
      <c r="X44" s="46"/>
      <c r="Y44" s="46"/>
    </row>
    <row r="45" spans="1:25" ht="14.4">
      <c r="A45" s="46"/>
      <c r="B45" s="46"/>
      <c r="C45" s="46"/>
      <c r="D45" s="46"/>
      <c r="E45" s="46"/>
      <c r="F45" s="4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46"/>
      <c r="W45" s="46"/>
      <c r="X45" s="46"/>
      <c r="Y45" s="46"/>
    </row>
    <row r="46" spans="1:25" ht="14.4">
      <c r="A46" s="46"/>
      <c r="B46" s="46"/>
      <c r="C46" s="46"/>
      <c r="D46" s="46"/>
      <c r="E46" s="46"/>
      <c r="F46" s="4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46"/>
      <c r="W46" s="46"/>
      <c r="X46" s="46"/>
      <c r="Y46" s="46"/>
    </row>
    <row r="47" spans="1:25" ht="14.4">
      <c r="A47" s="46"/>
      <c r="B47" s="46"/>
      <c r="C47" s="46"/>
      <c r="D47" s="46"/>
      <c r="E47" s="46"/>
      <c r="F47" s="4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46"/>
      <c r="W47" s="46"/>
      <c r="X47" s="46"/>
      <c r="Y47" s="46"/>
    </row>
    <row r="48" spans="1:25" ht="14.4">
      <c r="A48" s="46"/>
      <c r="B48" s="46"/>
      <c r="C48" s="46"/>
      <c r="D48" s="46"/>
      <c r="E48" s="46"/>
      <c r="F48" s="4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46"/>
      <c r="W48" s="46"/>
      <c r="X48" s="46"/>
      <c r="Y48" s="46"/>
    </row>
    <row r="49" spans="1:25" ht="14.4">
      <c r="A49" s="46"/>
      <c r="B49" s="46"/>
      <c r="C49" s="46"/>
      <c r="D49" s="46"/>
      <c r="E49" s="46"/>
      <c r="F49" s="4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46"/>
      <c r="W49" s="46"/>
      <c r="X49" s="46"/>
      <c r="Y49" s="46"/>
    </row>
    <row r="50" spans="1:25" ht="14.4">
      <c r="A50" s="46"/>
      <c r="B50" s="46"/>
      <c r="C50" s="46"/>
      <c r="D50" s="46"/>
      <c r="E50" s="46"/>
      <c r="F50" s="4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46"/>
      <c r="W50" s="46"/>
      <c r="X50" s="46"/>
      <c r="Y50" s="46"/>
    </row>
    <row r="51" spans="1:25" ht="14.4">
      <c r="A51" s="46"/>
      <c r="B51" s="46"/>
      <c r="C51" s="46"/>
      <c r="D51" s="46"/>
      <c r="E51" s="46"/>
      <c r="F51" s="4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46"/>
      <c r="W51" s="46"/>
      <c r="X51" s="46"/>
      <c r="Y51" s="46"/>
    </row>
    <row r="52" spans="1:25" ht="14.4">
      <c r="A52" s="46"/>
      <c r="B52" s="46"/>
      <c r="C52" s="46"/>
      <c r="D52" s="46"/>
      <c r="E52" s="46"/>
      <c r="F52" s="4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46"/>
      <c r="W52" s="46"/>
      <c r="X52" s="46"/>
      <c r="Y52" s="46"/>
    </row>
    <row r="53" spans="1:25" ht="14.4">
      <c r="A53" s="46"/>
      <c r="B53" s="46"/>
      <c r="C53" s="46"/>
      <c r="D53" s="46"/>
      <c r="E53" s="46"/>
      <c r="F53" s="4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46"/>
      <c r="W53" s="46"/>
      <c r="X53" s="46"/>
      <c r="Y53" s="46"/>
    </row>
    <row r="54" spans="1:25" ht="14.4">
      <c r="A54" s="46"/>
      <c r="B54" s="46"/>
      <c r="C54" s="46"/>
      <c r="D54" s="46"/>
      <c r="E54" s="46"/>
      <c r="F54" s="4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46"/>
      <c r="W54" s="46"/>
      <c r="X54" s="46"/>
      <c r="Y54" s="46"/>
    </row>
    <row r="55" spans="1:25" ht="14.4">
      <c r="A55" s="46"/>
      <c r="B55" s="46"/>
      <c r="C55" s="46"/>
      <c r="D55" s="46"/>
      <c r="E55" s="46"/>
      <c r="F55" s="4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46"/>
      <c r="W55" s="46"/>
      <c r="X55" s="46"/>
      <c r="Y55" s="46"/>
    </row>
    <row r="56" spans="1:25" ht="14.4">
      <c r="A56" s="46"/>
      <c r="B56" s="46"/>
      <c r="C56" s="46"/>
      <c r="D56" s="46"/>
      <c r="E56" s="46"/>
      <c r="F56" s="4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46"/>
      <c r="W56" s="46"/>
      <c r="X56" s="46"/>
      <c r="Y56" s="46"/>
    </row>
    <row r="57" spans="1:25" ht="14.4">
      <c r="A57" s="46"/>
      <c r="B57" s="46"/>
      <c r="C57" s="46"/>
      <c r="D57" s="46"/>
      <c r="E57" s="46"/>
      <c r="F57" s="4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46"/>
      <c r="W57" s="46"/>
      <c r="X57" s="46"/>
      <c r="Y57" s="46"/>
    </row>
    <row r="58" spans="1:25" ht="14.4">
      <c r="A58" s="46"/>
      <c r="B58" s="46"/>
      <c r="C58" s="46"/>
      <c r="D58" s="46"/>
      <c r="E58" s="46"/>
      <c r="F58" s="4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46"/>
      <c r="W58" s="46"/>
      <c r="X58" s="46"/>
      <c r="Y58" s="46"/>
    </row>
    <row r="59" spans="1:25" ht="14.4">
      <c r="A59" s="46"/>
      <c r="B59" s="46"/>
      <c r="C59" s="46"/>
      <c r="D59" s="46"/>
      <c r="E59" s="46"/>
      <c r="F59" s="4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46"/>
      <c r="W59" s="46"/>
      <c r="X59" s="46"/>
      <c r="Y59" s="46"/>
    </row>
    <row r="60" spans="1:25" ht="14.4">
      <c r="A60" s="46"/>
      <c r="B60" s="46"/>
      <c r="C60" s="46"/>
      <c r="D60" s="46"/>
      <c r="E60" s="46"/>
      <c r="F60" s="4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46"/>
      <c r="W60" s="46"/>
      <c r="X60" s="46"/>
      <c r="Y60" s="46"/>
    </row>
    <row r="61" spans="1:25" ht="14.4">
      <c r="A61" s="46"/>
      <c r="B61" s="46"/>
      <c r="C61" s="46"/>
      <c r="D61" s="46"/>
      <c r="E61" s="46"/>
      <c r="F61" s="4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46"/>
      <c r="W61" s="46"/>
      <c r="X61" s="46"/>
      <c r="Y61" s="46"/>
    </row>
    <row r="62" spans="1:25" ht="14.4">
      <c r="A62" s="46"/>
      <c r="B62" s="46"/>
      <c r="C62" s="46"/>
      <c r="D62" s="46"/>
      <c r="E62" s="46"/>
      <c r="F62" s="4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46"/>
      <c r="W62" s="46"/>
      <c r="X62" s="46"/>
      <c r="Y62" s="46"/>
    </row>
    <row r="63" spans="1:25" ht="14.4">
      <c r="A63" s="46"/>
      <c r="B63" s="46"/>
      <c r="C63" s="46"/>
      <c r="D63" s="46"/>
      <c r="E63" s="46"/>
      <c r="F63" s="4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46"/>
      <c r="W63" s="46"/>
      <c r="X63" s="46"/>
      <c r="Y63" s="46"/>
    </row>
    <row r="64" spans="1:25" ht="14.4">
      <c r="A64" s="46"/>
      <c r="B64" s="46"/>
      <c r="C64" s="46"/>
      <c r="D64" s="46"/>
      <c r="E64" s="46"/>
      <c r="F64" s="4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46"/>
      <c r="W64" s="46"/>
      <c r="X64" s="46"/>
      <c r="Y64" s="46"/>
    </row>
    <row r="65" spans="1:25" ht="14.4">
      <c r="A65" s="46"/>
      <c r="B65" s="46"/>
      <c r="C65" s="46"/>
      <c r="D65" s="46"/>
      <c r="E65" s="46"/>
      <c r="F65" s="4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46"/>
      <c r="W65" s="46"/>
      <c r="X65" s="46"/>
      <c r="Y65" s="46"/>
    </row>
    <row r="66" spans="1:25" ht="14.4">
      <c r="A66" s="46"/>
      <c r="B66" s="46"/>
      <c r="C66" s="46"/>
      <c r="D66" s="46"/>
      <c r="E66" s="46"/>
      <c r="F66" s="4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46"/>
      <c r="W66" s="46"/>
      <c r="X66" s="46"/>
      <c r="Y66" s="46"/>
    </row>
    <row r="67" spans="1:25" ht="14.4">
      <c r="A67" s="46"/>
      <c r="B67" s="46"/>
      <c r="C67" s="46"/>
      <c r="D67" s="46"/>
      <c r="E67" s="46"/>
      <c r="F67" s="4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46"/>
      <c r="W67" s="46"/>
      <c r="X67" s="46"/>
      <c r="Y67" s="46"/>
    </row>
    <row r="68" spans="1:25" ht="14.4">
      <c r="A68" s="46"/>
      <c r="B68" s="46"/>
      <c r="C68" s="46"/>
      <c r="D68" s="46"/>
      <c r="E68" s="46"/>
      <c r="F68" s="4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46"/>
      <c r="W68" s="46"/>
      <c r="X68" s="46"/>
      <c r="Y68" s="46"/>
    </row>
    <row r="69" spans="1:25" ht="14.4">
      <c r="A69" s="46"/>
      <c r="B69" s="46"/>
      <c r="C69" s="46"/>
      <c r="D69" s="46"/>
      <c r="E69" s="46"/>
      <c r="F69" s="4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46"/>
      <c r="W69" s="46"/>
      <c r="X69" s="46"/>
      <c r="Y69" s="46"/>
    </row>
    <row r="70" spans="1:25" ht="14.4">
      <c r="A70" s="46"/>
      <c r="B70" s="46"/>
      <c r="C70" s="46"/>
      <c r="D70" s="46"/>
      <c r="E70" s="46"/>
      <c r="F70" s="4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46"/>
      <c r="W70" s="46"/>
      <c r="X70" s="46"/>
      <c r="Y70" s="46"/>
    </row>
    <row r="71" spans="1:25" ht="14.4">
      <c r="A71" s="46"/>
      <c r="B71" s="46"/>
      <c r="C71" s="46"/>
      <c r="D71" s="46"/>
      <c r="E71" s="46"/>
      <c r="F71" s="4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46"/>
      <c r="W71" s="46"/>
      <c r="X71" s="46"/>
      <c r="Y71" s="46"/>
    </row>
    <row r="72" spans="1:25" ht="14.4">
      <c r="A72" s="46"/>
      <c r="B72" s="46"/>
      <c r="C72" s="46"/>
      <c r="D72" s="46"/>
      <c r="E72" s="46"/>
      <c r="F72" s="4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46"/>
      <c r="W72" s="46"/>
      <c r="X72" s="46"/>
      <c r="Y72" s="46"/>
    </row>
    <row r="73" spans="1:25" ht="14.4">
      <c r="A73" s="46"/>
      <c r="B73" s="46"/>
      <c r="C73" s="46"/>
      <c r="D73" s="46"/>
      <c r="E73" s="46"/>
      <c r="F73" s="4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46"/>
      <c r="W73" s="46"/>
      <c r="X73" s="46"/>
      <c r="Y73" s="46"/>
    </row>
    <row r="74" spans="1:25" ht="14.4">
      <c r="A74" s="46"/>
      <c r="B74" s="46"/>
      <c r="C74" s="46"/>
      <c r="D74" s="46"/>
      <c r="E74" s="46"/>
      <c r="F74" s="4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46"/>
      <c r="W74" s="46"/>
      <c r="X74" s="46"/>
      <c r="Y74" s="46"/>
    </row>
    <row r="75" spans="1:25" ht="14.4">
      <c r="A75" s="46"/>
      <c r="B75" s="46"/>
      <c r="C75" s="46"/>
      <c r="D75" s="46"/>
      <c r="E75" s="46"/>
      <c r="F75" s="4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46"/>
      <c r="W75" s="46"/>
      <c r="X75" s="46"/>
      <c r="Y75" s="46"/>
    </row>
    <row r="76" spans="1:25" ht="14.4">
      <c r="A76" s="46"/>
      <c r="B76" s="46"/>
      <c r="C76" s="46"/>
      <c r="D76" s="46"/>
      <c r="E76" s="46"/>
      <c r="F76" s="4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46"/>
      <c r="W76" s="46"/>
      <c r="X76" s="46"/>
      <c r="Y76" s="46"/>
    </row>
    <row r="77" spans="1:25" ht="14.4">
      <c r="A77" s="46"/>
      <c r="B77" s="46"/>
      <c r="C77" s="46"/>
      <c r="D77" s="46"/>
      <c r="E77" s="46"/>
      <c r="F77" s="4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46"/>
      <c r="W77" s="46"/>
      <c r="X77" s="46"/>
      <c r="Y77" s="46"/>
    </row>
    <row r="78" spans="1:25" ht="14.4">
      <c r="A78" s="46"/>
      <c r="B78" s="46"/>
      <c r="C78" s="46"/>
      <c r="D78" s="46"/>
      <c r="E78" s="46"/>
      <c r="F78" s="4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46"/>
      <c r="W78" s="46"/>
      <c r="X78" s="46"/>
      <c r="Y78" s="46"/>
    </row>
    <row r="79" spans="1:25" ht="14.4">
      <c r="A79" s="46"/>
      <c r="B79" s="46"/>
      <c r="C79" s="46"/>
      <c r="D79" s="46"/>
      <c r="E79" s="46"/>
      <c r="F79" s="4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46"/>
      <c r="W79" s="46"/>
      <c r="X79" s="46"/>
      <c r="Y79" s="46"/>
    </row>
    <row r="80" spans="1:25" ht="14.4">
      <c r="A80" s="46"/>
      <c r="B80" s="46"/>
      <c r="C80" s="46"/>
      <c r="D80" s="46"/>
      <c r="E80" s="46"/>
      <c r="F80" s="4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46"/>
      <c r="W80" s="46"/>
      <c r="X80" s="46"/>
      <c r="Y80" s="46"/>
    </row>
    <row r="81" spans="1:25" ht="14.4">
      <c r="A81" s="46"/>
      <c r="B81" s="46"/>
      <c r="C81" s="46"/>
      <c r="D81" s="46"/>
      <c r="E81" s="46"/>
      <c r="F81" s="4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46"/>
      <c r="W81" s="46"/>
      <c r="X81" s="46"/>
      <c r="Y81" s="46"/>
    </row>
    <row r="82" spans="1:25" ht="14.4">
      <c r="A82" s="46"/>
      <c r="B82" s="46"/>
      <c r="C82" s="46"/>
      <c r="D82" s="46"/>
      <c r="E82" s="46"/>
      <c r="F82" s="4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46"/>
      <c r="W82" s="46"/>
      <c r="X82" s="46"/>
      <c r="Y82" s="46"/>
    </row>
    <row r="83" spans="1:25" ht="14.4">
      <c r="A83" s="46"/>
      <c r="B83" s="46"/>
      <c r="C83" s="46"/>
      <c r="D83" s="46"/>
      <c r="E83" s="46"/>
      <c r="F83" s="4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46"/>
      <c r="W83" s="46"/>
      <c r="X83" s="46"/>
      <c r="Y83" s="46"/>
    </row>
    <row r="84" spans="1:25" ht="14.4">
      <c r="A84" s="46"/>
      <c r="B84" s="46"/>
      <c r="C84" s="46"/>
      <c r="D84" s="46"/>
      <c r="E84" s="46"/>
      <c r="F84" s="4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46"/>
      <c r="W84" s="46"/>
      <c r="X84" s="46"/>
      <c r="Y84" s="46"/>
    </row>
    <row r="85" spans="1:25" ht="14.4">
      <c r="A85" s="46"/>
      <c r="B85" s="46"/>
      <c r="C85" s="46"/>
      <c r="D85" s="46"/>
      <c r="E85" s="46"/>
      <c r="F85" s="4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46"/>
      <c r="W85" s="46"/>
      <c r="X85" s="46"/>
      <c r="Y85" s="46"/>
    </row>
    <row r="86" spans="1:25" ht="14.4">
      <c r="A86" s="46"/>
      <c r="B86" s="46"/>
      <c r="C86" s="46"/>
      <c r="D86" s="46"/>
      <c r="E86" s="46"/>
      <c r="F86" s="4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46"/>
      <c r="W86" s="46"/>
      <c r="X86" s="46"/>
      <c r="Y86" s="46"/>
    </row>
    <row r="87" spans="1:25" ht="14.4">
      <c r="A87" s="46"/>
      <c r="B87" s="46"/>
      <c r="C87" s="46"/>
      <c r="D87" s="46"/>
      <c r="E87" s="46"/>
      <c r="F87" s="4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46"/>
      <c r="W87" s="46"/>
      <c r="X87" s="46"/>
      <c r="Y87" s="46"/>
    </row>
    <row r="88" spans="1:25" ht="14.4">
      <c r="A88" s="46"/>
      <c r="B88" s="46"/>
      <c r="C88" s="46"/>
      <c r="D88" s="46"/>
      <c r="E88" s="46"/>
      <c r="F88" s="4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46"/>
      <c r="W88" s="46"/>
      <c r="X88" s="46"/>
      <c r="Y88" s="46"/>
    </row>
    <row r="89" spans="1:25" ht="14.4">
      <c r="A89" s="46"/>
      <c r="B89" s="46"/>
      <c r="C89" s="46"/>
      <c r="D89" s="46"/>
      <c r="E89" s="46"/>
      <c r="F89" s="4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46"/>
      <c r="W89" s="46"/>
      <c r="X89" s="46"/>
      <c r="Y89" s="46"/>
    </row>
    <row r="90" spans="1:25" ht="14.4">
      <c r="A90" s="46"/>
      <c r="B90" s="46"/>
      <c r="C90" s="46"/>
      <c r="D90" s="46"/>
      <c r="E90" s="46"/>
      <c r="F90" s="4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46"/>
      <c r="W90" s="46"/>
      <c r="X90" s="46"/>
      <c r="Y90" s="46"/>
    </row>
    <row r="91" spans="1:25" ht="14.4">
      <c r="A91" s="46"/>
      <c r="B91" s="46"/>
      <c r="C91" s="46"/>
      <c r="D91" s="46"/>
      <c r="E91" s="46"/>
      <c r="F91" s="4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46"/>
      <c r="W91" s="46"/>
      <c r="X91" s="46"/>
      <c r="Y91" s="46"/>
    </row>
    <row r="92" spans="1:25" ht="14.4">
      <c r="A92" s="46"/>
      <c r="B92" s="46"/>
      <c r="C92" s="46"/>
      <c r="D92" s="46"/>
      <c r="E92" s="46"/>
      <c r="F92" s="4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46"/>
      <c r="W92" s="46"/>
      <c r="X92" s="46"/>
      <c r="Y92" s="46"/>
    </row>
    <row r="93" spans="1:25" ht="14.4">
      <c r="A93" s="46"/>
      <c r="B93" s="46"/>
      <c r="C93" s="46"/>
      <c r="D93" s="46"/>
      <c r="E93" s="46"/>
      <c r="F93" s="4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46"/>
      <c r="W93" s="46"/>
      <c r="X93" s="46"/>
      <c r="Y93" s="46"/>
    </row>
    <row r="94" spans="1:25" ht="14.4">
      <c r="A94" s="46"/>
      <c r="B94" s="46"/>
      <c r="C94" s="46"/>
      <c r="D94" s="46"/>
      <c r="E94" s="46"/>
      <c r="F94" s="4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46"/>
      <c r="W94" s="46"/>
      <c r="X94" s="46"/>
      <c r="Y94" s="46"/>
    </row>
    <row r="95" spans="1:25" ht="14.4">
      <c r="A95" s="46"/>
      <c r="B95" s="46"/>
      <c r="C95" s="46"/>
      <c r="D95" s="46"/>
      <c r="E95" s="46"/>
      <c r="F95" s="4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46"/>
      <c r="W95" s="46"/>
      <c r="X95" s="46"/>
      <c r="Y95" s="46"/>
    </row>
    <row r="96" spans="1:25" ht="14.4">
      <c r="A96" s="46"/>
      <c r="B96" s="46"/>
      <c r="C96" s="46"/>
      <c r="D96" s="46"/>
      <c r="E96" s="46"/>
      <c r="F96" s="4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46"/>
      <c r="W96" s="46"/>
      <c r="X96" s="46"/>
      <c r="Y96" s="46"/>
    </row>
    <row r="97" spans="1:25" ht="14.4">
      <c r="A97" s="46"/>
      <c r="B97" s="46"/>
      <c r="C97" s="46"/>
      <c r="D97" s="46"/>
      <c r="E97" s="46"/>
      <c r="F97" s="4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46"/>
      <c r="W97" s="46"/>
      <c r="X97" s="46"/>
      <c r="Y97" s="46"/>
    </row>
    <row r="98" spans="1:25" ht="14.4">
      <c r="A98" s="46"/>
      <c r="B98" s="46"/>
      <c r="C98" s="46"/>
      <c r="D98" s="46"/>
      <c r="E98" s="46"/>
      <c r="F98" s="4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46"/>
      <c r="W98" s="46"/>
      <c r="X98" s="46"/>
      <c r="Y98" s="46"/>
    </row>
    <row r="99" spans="1:25" ht="14.4">
      <c r="A99" s="46"/>
      <c r="B99" s="46"/>
      <c r="C99" s="46"/>
      <c r="D99" s="46"/>
      <c r="E99" s="46"/>
      <c r="F99" s="4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46"/>
      <c r="W99" s="46"/>
      <c r="X99" s="46"/>
      <c r="Y99" s="46"/>
    </row>
    <row r="100" spans="1:25" ht="14.4">
      <c r="A100" s="46"/>
      <c r="B100" s="46"/>
      <c r="C100" s="46"/>
      <c r="D100" s="46"/>
      <c r="E100" s="46"/>
      <c r="F100" s="4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46"/>
      <c r="W100" s="46"/>
      <c r="X100" s="46"/>
      <c r="Y100" s="46"/>
    </row>
    <row r="101" spans="1:25" ht="14.4">
      <c r="A101" s="46"/>
      <c r="B101" s="46"/>
      <c r="C101" s="46"/>
      <c r="D101" s="46"/>
      <c r="E101" s="46"/>
      <c r="F101" s="4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46"/>
      <c r="W101" s="46"/>
      <c r="X101" s="46"/>
      <c r="Y101" s="46"/>
    </row>
    <row r="102" spans="1:25" ht="14.4">
      <c r="A102" s="46"/>
      <c r="B102" s="46"/>
      <c r="C102" s="46"/>
      <c r="D102" s="46"/>
      <c r="E102" s="46"/>
      <c r="F102" s="4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46"/>
      <c r="W102" s="46"/>
      <c r="X102" s="46"/>
      <c r="Y102" s="46"/>
    </row>
    <row r="103" spans="1:25" ht="14.4">
      <c r="A103" s="46"/>
      <c r="B103" s="46"/>
      <c r="C103" s="46"/>
      <c r="D103" s="46"/>
      <c r="E103" s="46"/>
      <c r="F103" s="4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46"/>
      <c r="W103" s="46"/>
      <c r="X103" s="46"/>
      <c r="Y103" s="46"/>
    </row>
    <row r="104" spans="1:25" ht="14.4">
      <c r="A104" s="46"/>
      <c r="B104" s="46"/>
      <c r="C104" s="46"/>
      <c r="D104" s="46"/>
      <c r="E104" s="46"/>
      <c r="F104" s="4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46"/>
      <c r="W104" s="46"/>
      <c r="X104" s="46"/>
      <c r="Y104" s="46"/>
    </row>
    <row r="105" spans="1:25" ht="14.4">
      <c r="A105" s="46"/>
      <c r="B105" s="46"/>
      <c r="C105" s="46"/>
      <c r="D105" s="46"/>
      <c r="E105" s="46"/>
      <c r="F105" s="4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46"/>
      <c r="W105" s="46"/>
      <c r="X105" s="46"/>
      <c r="Y105" s="46"/>
    </row>
    <row r="106" spans="1:25" ht="14.4">
      <c r="A106" s="46"/>
      <c r="B106" s="46"/>
      <c r="C106" s="46"/>
      <c r="D106" s="46"/>
      <c r="E106" s="46"/>
      <c r="F106" s="4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46"/>
      <c r="W106" s="46"/>
      <c r="X106" s="46"/>
      <c r="Y106" s="46"/>
    </row>
    <row r="107" spans="1:25" ht="14.4">
      <c r="A107" s="46"/>
      <c r="B107" s="46"/>
      <c r="C107" s="46"/>
      <c r="D107" s="46"/>
      <c r="E107" s="46"/>
      <c r="F107" s="4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46"/>
      <c r="W107" s="46"/>
      <c r="X107" s="46"/>
      <c r="Y107" s="46"/>
    </row>
    <row r="108" spans="1:25" ht="14.4">
      <c r="A108" s="46"/>
      <c r="B108" s="46"/>
      <c r="C108" s="46"/>
      <c r="D108" s="46"/>
      <c r="E108" s="46"/>
      <c r="F108" s="4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46"/>
      <c r="W108" s="46"/>
      <c r="X108" s="46"/>
      <c r="Y108" s="46"/>
    </row>
    <row r="109" spans="1:25" ht="14.4">
      <c r="A109" s="46"/>
      <c r="B109" s="46"/>
      <c r="C109" s="46"/>
      <c r="D109" s="46"/>
      <c r="E109" s="46"/>
      <c r="F109" s="4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46"/>
      <c r="W109" s="46"/>
      <c r="X109" s="46"/>
      <c r="Y109" s="46"/>
    </row>
    <row r="110" spans="1:25" ht="14.4">
      <c r="A110" s="46"/>
      <c r="B110" s="46"/>
      <c r="C110" s="46"/>
      <c r="D110" s="46"/>
      <c r="E110" s="46"/>
      <c r="F110" s="4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46"/>
      <c r="W110" s="46"/>
      <c r="X110" s="46"/>
      <c r="Y110" s="46"/>
    </row>
    <row r="111" spans="1:25" ht="14.4">
      <c r="A111" s="46"/>
      <c r="B111" s="46"/>
      <c r="C111" s="46"/>
      <c r="D111" s="46"/>
      <c r="E111" s="46"/>
      <c r="F111" s="4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46"/>
      <c r="W111" s="46"/>
      <c r="X111" s="46"/>
      <c r="Y111" s="46"/>
    </row>
    <row r="112" spans="1:25" ht="14.4">
      <c r="A112" s="46"/>
      <c r="B112" s="46"/>
      <c r="C112" s="46"/>
      <c r="D112" s="46"/>
      <c r="E112" s="46"/>
      <c r="F112" s="4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46"/>
      <c r="W112" s="46"/>
      <c r="X112" s="46"/>
      <c r="Y112" s="46"/>
    </row>
    <row r="113" spans="1:25" ht="14.4">
      <c r="A113" s="46"/>
      <c r="B113" s="46"/>
      <c r="C113" s="46"/>
      <c r="D113" s="46"/>
      <c r="E113" s="46"/>
      <c r="F113" s="4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46"/>
      <c r="W113" s="46"/>
      <c r="X113" s="46"/>
      <c r="Y113" s="46"/>
    </row>
    <row r="114" spans="1:25" ht="14.4">
      <c r="A114" s="46"/>
      <c r="B114" s="46"/>
      <c r="C114" s="46"/>
      <c r="D114" s="46"/>
      <c r="E114" s="46"/>
      <c r="F114" s="4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46"/>
      <c r="W114" s="46"/>
      <c r="X114" s="46"/>
      <c r="Y114" s="46"/>
    </row>
    <row r="115" spans="1:25" ht="14.4">
      <c r="A115" s="46"/>
      <c r="B115" s="46"/>
      <c r="C115" s="46"/>
      <c r="D115" s="46"/>
      <c r="E115" s="46"/>
      <c r="F115" s="4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46"/>
      <c r="W115" s="46"/>
      <c r="X115" s="46"/>
      <c r="Y115" s="46"/>
    </row>
    <row r="116" spans="1:25" ht="14.4">
      <c r="A116" s="46"/>
      <c r="B116" s="46"/>
      <c r="C116" s="46"/>
      <c r="D116" s="46"/>
      <c r="E116" s="46"/>
      <c r="F116" s="4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46"/>
      <c r="W116" s="46"/>
      <c r="X116" s="46"/>
      <c r="Y116" s="46"/>
    </row>
    <row r="117" spans="1:25" ht="14.4">
      <c r="A117" s="46"/>
      <c r="B117" s="46"/>
      <c r="C117" s="46"/>
      <c r="D117" s="46"/>
      <c r="E117" s="46"/>
      <c r="F117" s="4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46"/>
      <c r="W117" s="46"/>
      <c r="X117" s="46"/>
      <c r="Y117" s="46"/>
    </row>
    <row r="118" spans="1:25" ht="14.4">
      <c r="A118" s="46"/>
      <c r="B118" s="46"/>
      <c r="C118" s="46"/>
      <c r="D118" s="46"/>
      <c r="E118" s="46"/>
      <c r="F118" s="4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46"/>
      <c r="W118" s="46"/>
      <c r="X118" s="46"/>
      <c r="Y118" s="46"/>
    </row>
    <row r="119" spans="1:25" ht="14.4">
      <c r="A119" s="46"/>
      <c r="B119" s="46"/>
      <c r="C119" s="46"/>
      <c r="D119" s="46"/>
      <c r="E119" s="46"/>
      <c r="F119" s="4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46"/>
      <c r="W119" s="46"/>
      <c r="X119" s="46"/>
      <c r="Y119" s="46"/>
    </row>
    <row r="120" spans="1:25" ht="14.4">
      <c r="A120" s="46"/>
      <c r="B120" s="46"/>
      <c r="C120" s="46"/>
      <c r="D120" s="46"/>
      <c r="E120" s="46"/>
      <c r="F120" s="4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46"/>
      <c r="W120" s="46"/>
      <c r="X120" s="46"/>
      <c r="Y120" s="46"/>
    </row>
    <row r="121" spans="1:25" ht="14.4">
      <c r="A121" s="46"/>
      <c r="B121" s="46"/>
      <c r="C121" s="46"/>
      <c r="D121" s="46"/>
      <c r="E121" s="46"/>
      <c r="F121" s="4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46"/>
      <c r="W121" s="46"/>
      <c r="X121" s="46"/>
      <c r="Y121" s="46"/>
    </row>
    <row r="122" spans="1:25" ht="14.4">
      <c r="A122" s="46"/>
      <c r="B122" s="46"/>
      <c r="C122" s="46"/>
      <c r="D122" s="46"/>
      <c r="E122" s="46"/>
      <c r="F122" s="4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46"/>
      <c r="W122" s="46"/>
      <c r="X122" s="46"/>
      <c r="Y122" s="46"/>
    </row>
    <row r="123" spans="1:25" ht="14.4">
      <c r="A123" s="46"/>
      <c r="B123" s="46"/>
      <c r="C123" s="46"/>
      <c r="D123" s="46"/>
      <c r="E123" s="46"/>
      <c r="F123" s="4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46"/>
      <c r="W123" s="46"/>
      <c r="X123" s="46"/>
      <c r="Y123" s="46"/>
    </row>
    <row r="124" spans="1:25" ht="14.4">
      <c r="A124" s="46"/>
      <c r="B124" s="46"/>
      <c r="C124" s="46"/>
      <c r="D124" s="46"/>
      <c r="E124" s="46"/>
      <c r="F124" s="4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46"/>
      <c r="W124" s="46"/>
      <c r="X124" s="46"/>
      <c r="Y124" s="46"/>
    </row>
    <row r="125" spans="1:25" ht="14.4">
      <c r="A125" s="46"/>
      <c r="B125" s="46"/>
      <c r="C125" s="46"/>
      <c r="D125" s="46"/>
      <c r="E125" s="46"/>
      <c r="F125" s="4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46"/>
      <c r="W125" s="46"/>
      <c r="X125" s="46"/>
      <c r="Y125" s="46"/>
    </row>
    <row r="126" spans="1:25" ht="14.4">
      <c r="A126" s="46"/>
      <c r="B126" s="46"/>
      <c r="C126" s="46"/>
      <c r="D126" s="46"/>
      <c r="E126" s="46"/>
      <c r="F126" s="4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46"/>
      <c r="W126" s="46"/>
      <c r="X126" s="46"/>
      <c r="Y126" s="46"/>
    </row>
    <row r="127" spans="1:25" ht="14.4">
      <c r="A127" s="46"/>
      <c r="B127" s="46"/>
      <c r="C127" s="46"/>
      <c r="D127" s="46"/>
      <c r="E127" s="46"/>
      <c r="F127" s="4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46"/>
      <c r="W127" s="46"/>
      <c r="X127" s="46"/>
      <c r="Y127" s="46"/>
    </row>
    <row r="128" spans="1:25" ht="14.4">
      <c r="A128" s="46"/>
      <c r="B128" s="46"/>
      <c r="C128" s="46"/>
      <c r="D128" s="46"/>
      <c r="E128" s="46"/>
      <c r="F128" s="4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46"/>
      <c r="W128" s="46"/>
      <c r="X128" s="46"/>
      <c r="Y128" s="46"/>
    </row>
    <row r="129" spans="1:25" ht="14.4">
      <c r="A129" s="46"/>
      <c r="B129" s="46"/>
      <c r="C129" s="46"/>
      <c r="D129" s="46"/>
      <c r="E129" s="46"/>
      <c r="F129" s="4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46"/>
      <c r="W129" s="46"/>
      <c r="X129" s="46"/>
      <c r="Y129" s="46"/>
    </row>
    <row r="130" spans="1:25" ht="14.4">
      <c r="A130" s="46"/>
      <c r="B130" s="46"/>
      <c r="C130" s="46"/>
      <c r="D130" s="46"/>
      <c r="E130" s="46"/>
      <c r="F130" s="4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46"/>
      <c r="W130" s="46"/>
      <c r="X130" s="46"/>
      <c r="Y130" s="46"/>
    </row>
    <row r="131" spans="1:25" ht="14.4">
      <c r="A131" s="46"/>
      <c r="B131" s="46"/>
      <c r="C131" s="46"/>
      <c r="D131" s="46"/>
      <c r="E131" s="46"/>
      <c r="F131" s="4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46"/>
      <c r="W131" s="46"/>
      <c r="X131" s="46"/>
      <c r="Y131" s="46"/>
    </row>
    <row r="132" spans="1:25" ht="14.4">
      <c r="A132" s="46"/>
      <c r="B132" s="46"/>
      <c r="C132" s="46"/>
      <c r="D132" s="46"/>
      <c r="E132" s="46"/>
      <c r="F132" s="4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46"/>
      <c r="W132" s="46"/>
      <c r="X132" s="46"/>
      <c r="Y132" s="46"/>
    </row>
    <row r="133" spans="1:25" ht="14.4">
      <c r="A133" s="46"/>
      <c r="B133" s="46"/>
      <c r="C133" s="46"/>
      <c r="D133" s="46"/>
      <c r="E133" s="46"/>
      <c r="F133" s="4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46"/>
      <c r="W133" s="46"/>
      <c r="X133" s="46"/>
      <c r="Y133" s="46"/>
    </row>
    <row r="134" spans="1:25" ht="14.4">
      <c r="A134" s="46"/>
      <c r="B134" s="46"/>
      <c r="C134" s="46"/>
      <c r="D134" s="46"/>
      <c r="E134" s="46"/>
      <c r="F134" s="4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46"/>
      <c r="W134" s="46"/>
      <c r="X134" s="46"/>
      <c r="Y134" s="46"/>
    </row>
    <row r="135" spans="1:25" ht="14.4">
      <c r="A135" s="46"/>
      <c r="B135" s="46"/>
      <c r="C135" s="46"/>
      <c r="D135" s="46"/>
      <c r="E135" s="46"/>
      <c r="F135" s="4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46"/>
      <c r="W135" s="46"/>
      <c r="X135" s="46"/>
      <c r="Y135" s="46"/>
    </row>
    <row r="136" spans="1:25" ht="14.4">
      <c r="A136" s="46"/>
      <c r="B136" s="46"/>
      <c r="C136" s="46"/>
      <c r="D136" s="46"/>
      <c r="E136" s="46"/>
      <c r="F136" s="4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46"/>
      <c r="W136" s="46"/>
      <c r="X136" s="46"/>
      <c r="Y136" s="46"/>
    </row>
    <row r="137" spans="1:25" ht="14.4">
      <c r="A137" s="46"/>
      <c r="B137" s="46"/>
      <c r="C137" s="46"/>
      <c r="D137" s="46"/>
      <c r="E137" s="46"/>
      <c r="F137" s="4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46"/>
      <c r="W137" s="46"/>
      <c r="X137" s="46"/>
      <c r="Y137" s="46"/>
    </row>
    <row r="138" spans="1:25" ht="14.4">
      <c r="A138" s="46"/>
      <c r="B138" s="46"/>
      <c r="C138" s="46"/>
      <c r="D138" s="46"/>
      <c r="E138" s="46"/>
      <c r="F138" s="4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46"/>
      <c r="W138" s="46"/>
      <c r="X138" s="46"/>
      <c r="Y138" s="46"/>
    </row>
    <row r="139" spans="1:25" ht="14.4">
      <c r="A139" s="46"/>
      <c r="B139" s="46"/>
      <c r="C139" s="46"/>
      <c r="D139" s="46"/>
      <c r="E139" s="46"/>
      <c r="F139" s="4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46"/>
      <c r="W139" s="46"/>
      <c r="X139" s="46"/>
      <c r="Y139" s="46"/>
    </row>
    <row r="140" spans="1:25" ht="14.4">
      <c r="A140" s="46"/>
      <c r="B140" s="46"/>
      <c r="C140" s="46"/>
      <c r="D140" s="46"/>
      <c r="E140" s="46"/>
      <c r="F140" s="4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46"/>
      <c r="W140" s="46"/>
      <c r="X140" s="46"/>
      <c r="Y140" s="46"/>
    </row>
    <row r="141" spans="1:25" ht="14.4">
      <c r="A141" s="46"/>
      <c r="B141" s="46"/>
      <c r="C141" s="46"/>
      <c r="D141" s="46"/>
      <c r="E141" s="46"/>
      <c r="F141" s="4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46"/>
      <c r="W141" s="46"/>
      <c r="X141" s="46"/>
      <c r="Y141" s="46"/>
    </row>
    <row r="142" spans="1:25" ht="14.4">
      <c r="A142" s="46"/>
      <c r="B142" s="46"/>
      <c r="C142" s="46"/>
      <c r="D142" s="46"/>
      <c r="E142" s="46"/>
      <c r="F142" s="4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46"/>
      <c r="W142" s="46"/>
      <c r="X142" s="46"/>
      <c r="Y142" s="46"/>
    </row>
    <row r="143" spans="1:25" ht="14.4">
      <c r="A143" s="46"/>
      <c r="B143" s="46"/>
      <c r="C143" s="46"/>
      <c r="D143" s="46"/>
      <c r="E143" s="46"/>
      <c r="F143" s="4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46"/>
      <c r="W143" s="46"/>
      <c r="X143" s="46"/>
      <c r="Y143" s="46"/>
    </row>
    <row r="144" spans="1:25" ht="14.4">
      <c r="A144" s="46"/>
      <c r="B144" s="46"/>
      <c r="C144" s="46"/>
      <c r="D144" s="46"/>
      <c r="E144" s="46"/>
      <c r="F144" s="4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46"/>
      <c r="W144" s="46"/>
      <c r="X144" s="46"/>
      <c r="Y144" s="46"/>
    </row>
    <row r="145" spans="1:25" ht="14.4">
      <c r="A145" s="46"/>
      <c r="B145" s="46"/>
      <c r="C145" s="46"/>
      <c r="D145" s="46"/>
      <c r="E145" s="46"/>
      <c r="F145" s="4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46"/>
      <c r="W145" s="46"/>
      <c r="X145" s="46"/>
      <c r="Y145" s="46"/>
    </row>
    <row r="146" spans="1:25" ht="14.4">
      <c r="A146" s="46"/>
      <c r="B146" s="46"/>
      <c r="C146" s="46"/>
      <c r="D146" s="46"/>
      <c r="E146" s="46"/>
      <c r="F146" s="4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46"/>
      <c r="W146" s="46"/>
      <c r="X146" s="46"/>
      <c r="Y146" s="46"/>
    </row>
    <row r="147" spans="1:25" ht="14.4">
      <c r="A147" s="46"/>
      <c r="B147" s="46"/>
      <c r="C147" s="46"/>
      <c r="D147" s="46"/>
      <c r="E147" s="46"/>
      <c r="F147" s="4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46"/>
      <c r="W147" s="46"/>
      <c r="X147" s="46"/>
      <c r="Y147" s="46"/>
    </row>
    <row r="148" spans="1:25" ht="14.4">
      <c r="A148" s="46"/>
      <c r="B148" s="46"/>
      <c r="C148" s="46"/>
      <c r="D148" s="46"/>
      <c r="E148" s="46"/>
      <c r="F148" s="4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46"/>
      <c r="W148" s="46"/>
      <c r="X148" s="46"/>
      <c r="Y148" s="46"/>
    </row>
    <row r="149" spans="1:25" ht="14.4">
      <c r="A149" s="46"/>
      <c r="B149" s="46"/>
      <c r="C149" s="46"/>
      <c r="D149" s="46"/>
      <c r="E149" s="46"/>
      <c r="F149" s="4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46"/>
      <c r="W149" s="46"/>
      <c r="X149" s="46"/>
      <c r="Y149" s="46"/>
    </row>
    <row r="150" spans="1:25" ht="14.4">
      <c r="A150" s="46"/>
      <c r="B150" s="46"/>
      <c r="C150" s="46"/>
      <c r="D150" s="46"/>
      <c r="E150" s="46"/>
      <c r="F150" s="4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46"/>
      <c r="W150" s="46"/>
      <c r="X150" s="46"/>
      <c r="Y150" s="46"/>
    </row>
    <row r="151" spans="1:25" ht="14.4">
      <c r="A151" s="46"/>
      <c r="B151" s="46"/>
      <c r="C151" s="46"/>
      <c r="D151" s="46"/>
      <c r="E151" s="46"/>
      <c r="F151" s="4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46"/>
      <c r="W151" s="46"/>
      <c r="X151" s="46"/>
      <c r="Y151" s="46"/>
    </row>
    <row r="152" spans="1:25" ht="14.4">
      <c r="A152" s="46"/>
      <c r="B152" s="46"/>
      <c r="C152" s="46"/>
      <c r="D152" s="46"/>
      <c r="E152" s="46"/>
      <c r="F152" s="4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46"/>
      <c r="W152" s="46"/>
      <c r="X152" s="46"/>
      <c r="Y152" s="46"/>
    </row>
    <row r="153" spans="1:25" ht="14.4">
      <c r="A153" s="46"/>
      <c r="B153" s="46"/>
      <c r="C153" s="46"/>
      <c r="D153" s="46"/>
      <c r="E153" s="46"/>
      <c r="F153" s="4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46"/>
      <c r="W153" s="46"/>
      <c r="X153" s="46"/>
      <c r="Y153" s="46"/>
    </row>
    <row r="154" spans="1:25" ht="14.4">
      <c r="A154" s="46"/>
      <c r="B154" s="46"/>
      <c r="C154" s="46"/>
      <c r="D154" s="46"/>
      <c r="E154" s="46"/>
      <c r="F154" s="4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46"/>
      <c r="W154" s="46"/>
      <c r="X154" s="46"/>
      <c r="Y154" s="46"/>
    </row>
    <row r="155" spans="1:25" ht="14.4">
      <c r="A155" s="46"/>
      <c r="B155" s="46"/>
      <c r="C155" s="46"/>
      <c r="D155" s="46"/>
      <c r="E155" s="46"/>
      <c r="F155" s="4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46"/>
      <c r="W155" s="46"/>
      <c r="X155" s="46"/>
      <c r="Y155" s="46"/>
    </row>
    <row r="156" spans="1:25" ht="14.4">
      <c r="A156" s="46"/>
      <c r="B156" s="46"/>
      <c r="C156" s="46"/>
      <c r="D156" s="46"/>
      <c r="E156" s="46"/>
      <c r="F156" s="4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46"/>
      <c r="W156" s="46"/>
      <c r="X156" s="46"/>
      <c r="Y156" s="46"/>
    </row>
    <row r="157" spans="1:25" ht="14.4">
      <c r="A157" s="46"/>
      <c r="B157" s="46"/>
      <c r="C157" s="46"/>
      <c r="D157" s="46"/>
      <c r="E157" s="46"/>
      <c r="F157" s="4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46"/>
      <c r="W157" s="46"/>
      <c r="X157" s="46"/>
      <c r="Y157" s="46"/>
    </row>
    <row r="158" spans="1:25" ht="14.4">
      <c r="A158" s="46"/>
      <c r="B158" s="46"/>
      <c r="C158" s="46"/>
      <c r="D158" s="46"/>
      <c r="E158" s="46"/>
      <c r="F158" s="4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46"/>
      <c r="W158" s="46"/>
      <c r="X158" s="46"/>
      <c r="Y158" s="46"/>
    </row>
    <row r="159" spans="1:25" ht="14.4">
      <c r="A159" s="46"/>
      <c r="B159" s="46"/>
      <c r="C159" s="46"/>
      <c r="D159" s="46"/>
      <c r="E159" s="46"/>
      <c r="F159" s="4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46"/>
      <c r="W159" s="46"/>
      <c r="X159" s="46"/>
      <c r="Y159" s="46"/>
    </row>
    <row r="160" spans="1:25" ht="14.4">
      <c r="A160" s="46"/>
      <c r="B160" s="46"/>
      <c r="C160" s="46"/>
      <c r="D160" s="46"/>
      <c r="E160" s="46"/>
      <c r="F160" s="4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46"/>
      <c r="W160" s="46"/>
      <c r="X160" s="46"/>
      <c r="Y160" s="46"/>
    </row>
    <row r="161" spans="1:25" ht="14.4">
      <c r="A161" s="46"/>
      <c r="B161" s="46"/>
      <c r="C161" s="46"/>
      <c r="D161" s="46"/>
      <c r="E161" s="46"/>
      <c r="F161" s="4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46"/>
      <c r="W161" s="46"/>
      <c r="X161" s="46"/>
      <c r="Y161" s="46"/>
    </row>
    <row r="162" spans="1:25" ht="14.4">
      <c r="A162" s="46"/>
      <c r="B162" s="46"/>
      <c r="C162" s="46"/>
      <c r="D162" s="46"/>
      <c r="E162" s="46"/>
      <c r="F162" s="4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46"/>
      <c r="W162" s="46"/>
      <c r="X162" s="46"/>
      <c r="Y162" s="46"/>
    </row>
    <row r="163" spans="1:25" ht="14.4">
      <c r="A163" s="46"/>
      <c r="B163" s="46"/>
      <c r="C163" s="46"/>
      <c r="D163" s="46"/>
      <c r="E163" s="46"/>
      <c r="F163" s="4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46"/>
      <c r="W163" s="46"/>
      <c r="X163" s="46"/>
      <c r="Y163" s="46"/>
    </row>
    <row r="164" spans="1:25" ht="14.4">
      <c r="A164" s="46"/>
      <c r="B164" s="46"/>
      <c r="C164" s="46"/>
      <c r="D164" s="46"/>
      <c r="E164" s="46"/>
      <c r="F164" s="4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46"/>
      <c r="W164" s="46"/>
      <c r="X164" s="46"/>
      <c r="Y164" s="46"/>
    </row>
    <row r="165" spans="1:25" ht="14.4">
      <c r="A165" s="46"/>
      <c r="B165" s="46"/>
      <c r="C165" s="46"/>
      <c r="D165" s="46"/>
      <c r="E165" s="46"/>
      <c r="F165" s="4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46"/>
      <c r="W165" s="46"/>
      <c r="X165" s="46"/>
      <c r="Y165" s="46"/>
    </row>
    <row r="166" spans="1:25" ht="14.4">
      <c r="A166" s="46"/>
      <c r="B166" s="46"/>
      <c r="C166" s="46"/>
      <c r="D166" s="46"/>
      <c r="E166" s="46"/>
      <c r="F166" s="4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46"/>
      <c r="W166" s="46"/>
      <c r="X166" s="46"/>
      <c r="Y166" s="46"/>
    </row>
    <row r="167" spans="1:25" ht="14.4">
      <c r="A167" s="46"/>
      <c r="B167" s="46"/>
      <c r="C167" s="46"/>
      <c r="D167" s="46"/>
      <c r="E167" s="46"/>
      <c r="F167" s="4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46"/>
      <c r="W167" s="46"/>
      <c r="X167" s="46"/>
      <c r="Y167" s="46"/>
    </row>
    <row r="168" spans="1:25" ht="14.4">
      <c r="A168" s="46"/>
      <c r="B168" s="46"/>
      <c r="C168" s="46"/>
      <c r="D168" s="46"/>
      <c r="E168" s="46"/>
      <c r="F168" s="4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46"/>
      <c r="W168" s="46"/>
      <c r="X168" s="46"/>
      <c r="Y168" s="46"/>
    </row>
    <row r="169" spans="1:25" ht="14.4">
      <c r="A169" s="46"/>
      <c r="B169" s="46"/>
      <c r="C169" s="46"/>
      <c r="D169" s="46"/>
      <c r="E169" s="46"/>
      <c r="F169" s="4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46"/>
      <c r="W169" s="46"/>
      <c r="X169" s="46"/>
      <c r="Y169" s="46"/>
    </row>
    <row r="170" spans="1:25" ht="14.4">
      <c r="A170" s="46"/>
      <c r="B170" s="46"/>
      <c r="C170" s="46"/>
      <c r="D170" s="46"/>
      <c r="E170" s="46"/>
      <c r="F170" s="4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46"/>
      <c r="W170" s="46"/>
      <c r="X170" s="46"/>
      <c r="Y170" s="46"/>
    </row>
    <row r="171" spans="1:25" ht="14.4">
      <c r="A171" s="46"/>
      <c r="B171" s="46"/>
      <c r="C171" s="46"/>
      <c r="D171" s="46"/>
      <c r="E171" s="46"/>
      <c r="F171" s="4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46"/>
      <c r="W171" s="46"/>
      <c r="X171" s="46"/>
      <c r="Y171" s="46"/>
    </row>
    <row r="172" spans="1:25" ht="14.4">
      <c r="A172" s="46"/>
      <c r="B172" s="46"/>
      <c r="C172" s="46"/>
      <c r="D172" s="46"/>
      <c r="E172" s="46"/>
      <c r="F172" s="4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46"/>
      <c r="W172" s="46"/>
      <c r="X172" s="46"/>
      <c r="Y172" s="46"/>
    </row>
    <row r="173" spans="1:25" ht="14.4">
      <c r="A173" s="46"/>
      <c r="B173" s="46"/>
      <c r="C173" s="46"/>
      <c r="D173" s="46"/>
      <c r="E173" s="46"/>
      <c r="F173" s="4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46"/>
      <c r="W173" s="46"/>
      <c r="X173" s="46"/>
      <c r="Y173" s="46"/>
    </row>
    <row r="174" spans="1:25" ht="14.4">
      <c r="A174" s="46"/>
      <c r="B174" s="46"/>
      <c r="C174" s="46"/>
      <c r="D174" s="46"/>
      <c r="E174" s="46"/>
      <c r="F174" s="4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46"/>
      <c r="W174" s="46"/>
      <c r="X174" s="46"/>
      <c r="Y174" s="46"/>
    </row>
    <row r="175" spans="1:25" ht="14.4">
      <c r="A175" s="46"/>
      <c r="B175" s="46"/>
      <c r="C175" s="46"/>
      <c r="D175" s="46"/>
      <c r="E175" s="46"/>
      <c r="F175" s="4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46"/>
      <c r="W175" s="46"/>
      <c r="X175" s="46"/>
      <c r="Y175" s="46"/>
    </row>
    <row r="176" spans="1:25" ht="14.4">
      <c r="A176" s="46"/>
      <c r="B176" s="46"/>
      <c r="C176" s="46"/>
      <c r="D176" s="46"/>
      <c r="E176" s="46"/>
      <c r="F176" s="4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46"/>
      <c r="W176" s="46"/>
      <c r="X176" s="46"/>
      <c r="Y176" s="46"/>
    </row>
    <row r="177" spans="1:25" ht="14.4">
      <c r="A177" s="46"/>
      <c r="B177" s="46"/>
      <c r="C177" s="46"/>
      <c r="D177" s="46"/>
      <c r="E177" s="46"/>
      <c r="F177" s="4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46"/>
      <c r="W177" s="46"/>
      <c r="X177" s="46"/>
      <c r="Y177" s="46"/>
    </row>
    <row r="178" spans="1:25" ht="14.4">
      <c r="A178" s="46"/>
      <c r="B178" s="46"/>
      <c r="C178" s="46"/>
      <c r="D178" s="46"/>
      <c r="E178" s="46"/>
      <c r="F178" s="4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46"/>
      <c r="W178" s="46"/>
      <c r="X178" s="46"/>
      <c r="Y178" s="46"/>
    </row>
    <row r="179" spans="1:25" ht="14.4">
      <c r="A179" s="46"/>
      <c r="B179" s="46"/>
      <c r="C179" s="46"/>
      <c r="D179" s="46"/>
      <c r="E179" s="46"/>
      <c r="F179" s="4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46"/>
      <c r="W179" s="46"/>
      <c r="X179" s="46"/>
      <c r="Y179" s="46"/>
    </row>
    <row r="180" spans="1:25" ht="14.4">
      <c r="A180" s="46"/>
      <c r="B180" s="46"/>
      <c r="C180" s="46"/>
      <c r="D180" s="46"/>
      <c r="E180" s="46"/>
      <c r="F180" s="4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46"/>
      <c r="W180" s="46"/>
      <c r="X180" s="46"/>
      <c r="Y180" s="46"/>
    </row>
    <row r="181" spans="1:25" ht="14.4">
      <c r="A181" s="46"/>
      <c r="B181" s="46"/>
      <c r="C181" s="46"/>
      <c r="D181" s="46"/>
      <c r="E181" s="46"/>
      <c r="F181" s="4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46"/>
      <c r="W181" s="46"/>
      <c r="X181" s="46"/>
      <c r="Y181" s="46"/>
    </row>
    <row r="182" spans="1:25" ht="14.4">
      <c r="A182" s="46"/>
      <c r="B182" s="46"/>
      <c r="C182" s="46"/>
      <c r="D182" s="46"/>
      <c r="E182" s="46"/>
      <c r="F182" s="4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46"/>
      <c r="W182" s="46"/>
      <c r="X182" s="46"/>
      <c r="Y182" s="46"/>
    </row>
    <row r="183" spans="1:25" ht="14.4">
      <c r="A183" s="46"/>
      <c r="B183" s="46"/>
      <c r="C183" s="46"/>
      <c r="D183" s="46"/>
      <c r="E183" s="46"/>
      <c r="F183" s="4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46"/>
      <c r="W183" s="46"/>
      <c r="X183" s="46"/>
      <c r="Y183" s="46"/>
    </row>
    <row r="184" spans="1:25" ht="14.4">
      <c r="A184" s="46"/>
      <c r="B184" s="46"/>
      <c r="C184" s="46"/>
      <c r="D184" s="46"/>
      <c r="E184" s="46"/>
      <c r="F184" s="4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46"/>
      <c r="W184" s="46"/>
      <c r="X184" s="46"/>
      <c r="Y184" s="46"/>
    </row>
    <row r="185" spans="1:25" ht="14.4">
      <c r="A185" s="46"/>
      <c r="B185" s="46"/>
      <c r="C185" s="46"/>
      <c r="D185" s="46"/>
      <c r="E185" s="46"/>
      <c r="F185" s="4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46"/>
      <c r="W185" s="46"/>
      <c r="X185" s="46"/>
      <c r="Y185" s="46"/>
    </row>
    <row r="186" spans="1:25" ht="14.4">
      <c r="A186" s="46"/>
      <c r="B186" s="46"/>
      <c r="C186" s="46"/>
      <c r="D186" s="46"/>
      <c r="E186" s="46"/>
      <c r="F186" s="4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46"/>
      <c r="W186" s="46"/>
      <c r="X186" s="46"/>
      <c r="Y186" s="46"/>
    </row>
    <row r="187" spans="1:25" ht="14.4">
      <c r="A187" s="46"/>
      <c r="B187" s="46"/>
      <c r="C187" s="46"/>
      <c r="D187" s="46"/>
      <c r="E187" s="46"/>
      <c r="F187" s="4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46"/>
      <c r="W187" s="46"/>
      <c r="X187" s="46"/>
      <c r="Y187" s="46"/>
    </row>
    <row r="188" spans="1:25" ht="14.4">
      <c r="A188" s="46"/>
      <c r="B188" s="46"/>
      <c r="C188" s="46"/>
      <c r="D188" s="46"/>
      <c r="E188" s="46"/>
      <c r="F188" s="4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46"/>
      <c r="W188" s="46"/>
      <c r="X188" s="46"/>
      <c r="Y188" s="46"/>
    </row>
    <row r="189" spans="1:25" ht="14.4">
      <c r="A189" s="46"/>
      <c r="B189" s="46"/>
      <c r="C189" s="46"/>
      <c r="D189" s="46"/>
      <c r="E189" s="46"/>
      <c r="F189" s="4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46"/>
      <c r="W189" s="46"/>
      <c r="X189" s="46"/>
      <c r="Y189" s="46"/>
    </row>
    <row r="190" spans="1:25" ht="14.4">
      <c r="A190" s="46"/>
      <c r="B190" s="46"/>
      <c r="C190" s="46"/>
      <c r="D190" s="46"/>
      <c r="E190" s="46"/>
      <c r="F190" s="4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46"/>
      <c r="W190" s="46"/>
      <c r="X190" s="46"/>
      <c r="Y190" s="46"/>
    </row>
    <row r="191" spans="1:25" ht="14.4">
      <c r="A191" s="46"/>
      <c r="B191" s="46"/>
      <c r="C191" s="46"/>
      <c r="D191" s="46"/>
      <c r="E191" s="46"/>
      <c r="F191" s="4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46"/>
      <c r="W191" s="46"/>
      <c r="X191" s="46"/>
      <c r="Y191" s="46"/>
    </row>
    <row r="192" spans="1:25" ht="14.4">
      <c r="A192" s="46"/>
      <c r="B192" s="46"/>
      <c r="C192" s="46"/>
      <c r="D192" s="46"/>
      <c r="E192" s="46"/>
      <c r="F192" s="4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46"/>
      <c r="W192" s="46"/>
      <c r="X192" s="46"/>
      <c r="Y192" s="46"/>
    </row>
    <row r="193" spans="1:25" ht="14.4">
      <c r="A193" s="46"/>
      <c r="B193" s="46"/>
      <c r="C193" s="46"/>
      <c r="D193" s="46"/>
      <c r="E193" s="46"/>
      <c r="F193" s="4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46"/>
      <c r="W193" s="46"/>
      <c r="X193" s="46"/>
      <c r="Y193" s="46"/>
    </row>
    <row r="194" spans="1:25" ht="14.4">
      <c r="A194" s="46"/>
      <c r="B194" s="46"/>
      <c r="C194" s="46"/>
      <c r="D194" s="46"/>
      <c r="E194" s="46"/>
      <c r="F194" s="4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46"/>
      <c r="W194" s="46"/>
      <c r="X194" s="46"/>
      <c r="Y194" s="46"/>
    </row>
    <row r="195" spans="1:25" ht="14.4">
      <c r="A195" s="46"/>
      <c r="B195" s="46"/>
      <c r="C195" s="46"/>
      <c r="D195" s="46"/>
      <c r="E195" s="46"/>
      <c r="F195" s="4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46"/>
      <c r="W195" s="46"/>
      <c r="X195" s="46"/>
      <c r="Y195" s="46"/>
    </row>
    <row r="196" spans="1:25" ht="14.4">
      <c r="A196" s="46"/>
      <c r="B196" s="46"/>
      <c r="C196" s="46"/>
      <c r="D196" s="46"/>
      <c r="E196" s="46"/>
      <c r="F196" s="4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46"/>
      <c r="W196" s="46"/>
      <c r="X196" s="46"/>
      <c r="Y196" s="46"/>
    </row>
    <row r="197" spans="1:25" ht="14.4">
      <c r="A197" s="46"/>
      <c r="B197" s="46"/>
      <c r="C197" s="46"/>
      <c r="D197" s="46"/>
      <c r="E197" s="46"/>
      <c r="F197" s="4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46"/>
      <c r="W197" s="46"/>
      <c r="X197" s="46"/>
      <c r="Y197" s="46"/>
    </row>
    <row r="198" spans="1:25" ht="14.4">
      <c r="A198" s="46"/>
      <c r="B198" s="46"/>
      <c r="C198" s="46"/>
      <c r="D198" s="46"/>
      <c r="E198" s="46"/>
      <c r="F198" s="4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46"/>
      <c r="W198" s="46"/>
      <c r="X198" s="46"/>
      <c r="Y198" s="46"/>
    </row>
    <row r="199" spans="1:25" ht="14.4">
      <c r="A199" s="46"/>
      <c r="B199" s="46"/>
      <c r="C199" s="46"/>
      <c r="D199" s="46"/>
      <c r="E199" s="46"/>
      <c r="F199" s="4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46"/>
      <c r="W199" s="46"/>
      <c r="X199" s="46"/>
      <c r="Y199" s="46"/>
    </row>
    <row r="200" spans="1:25" ht="14.4">
      <c r="A200" s="46"/>
      <c r="B200" s="46"/>
      <c r="C200" s="46"/>
      <c r="D200" s="46"/>
      <c r="E200" s="46"/>
      <c r="F200" s="4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46"/>
      <c r="W200" s="46"/>
      <c r="X200" s="46"/>
      <c r="Y200" s="46"/>
    </row>
    <row r="201" spans="1:25" ht="14.4">
      <c r="A201" s="46"/>
      <c r="B201" s="46"/>
      <c r="C201" s="46"/>
      <c r="D201" s="46"/>
      <c r="E201" s="46"/>
      <c r="F201" s="4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46"/>
      <c r="W201" s="46"/>
      <c r="X201" s="46"/>
      <c r="Y201" s="46"/>
    </row>
    <row r="202" spans="1:25" ht="14.4">
      <c r="A202" s="46"/>
      <c r="B202" s="46"/>
      <c r="C202" s="46"/>
      <c r="D202" s="46"/>
      <c r="E202" s="46"/>
      <c r="F202" s="4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46"/>
      <c r="W202" s="46"/>
      <c r="X202" s="46"/>
      <c r="Y202" s="46"/>
    </row>
    <row r="203" spans="1:25" ht="14.4">
      <c r="A203" s="46"/>
      <c r="B203" s="46"/>
      <c r="C203" s="46"/>
      <c r="D203" s="46"/>
      <c r="E203" s="46"/>
      <c r="F203" s="4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46"/>
      <c r="W203" s="46"/>
      <c r="X203" s="46"/>
      <c r="Y203" s="46"/>
    </row>
    <row r="204" spans="1:25" ht="14.4">
      <c r="A204" s="46"/>
      <c r="B204" s="46"/>
      <c r="C204" s="46"/>
      <c r="D204" s="46"/>
      <c r="E204" s="46"/>
      <c r="F204" s="4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46"/>
      <c r="W204" s="46"/>
      <c r="X204" s="46"/>
      <c r="Y204" s="46"/>
    </row>
    <row r="205" spans="1:25" ht="14.4">
      <c r="A205" s="46"/>
      <c r="B205" s="46"/>
      <c r="C205" s="46"/>
      <c r="D205" s="46"/>
      <c r="E205" s="46"/>
      <c r="F205" s="4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46"/>
      <c r="W205" s="46"/>
      <c r="X205" s="46"/>
      <c r="Y205" s="46"/>
    </row>
    <row r="206" spans="1:25" ht="14.4">
      <c r="A206" s="46"/>
      <c r="B206" s="46"/>
      <c r="C206" s="46"/>
      <c r="D206" s="46"/>
      <c r="E206" s="46"/>
      <c r="F206" s="4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46"/>
      <c r="W206" s="46"/>
      <c r="X206" s="46"/>
      <c r="Y206" s="46"/>
    </row>
    <row r="207" spans="1:25" ht="14.4">
      <c r="A207" s="46"/>
      <c r="B207" s="46"/>
      <c r="C207" s="46"/>
      <c r="D207" s="46"/>
      <c r="E207" s="46"/>
      <c r="F207" s="4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46"/>
      <c r="W207" s="46"/>
      <c r="X207" s="46"/>
      <c r="Y207" s="46"/>
    </row>
    <row r="208" spans="1:25" ht="14.4">
      <c r="A208" s="46"/>
      <c r="B208" s="46"/>
      <c r="C208" s="46"/>
      <c r="D208" s="46"/>
      <c r="E208" s="46"/>
      <c r="F208" s="4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46"/>
      <c r="W208" s="46"/>
      <c r="X208" s="46"/>
      <c r="Y208" s="46"/>
    </row>
    <row r="209" spans="1:25" ht="14.4">
      <c r="A209" s="46"/>
      <c r="B209" s="46"/>
      <c r="C209" s="46"/>
      <c r="D209" s="46"/>
      <c r="E209" s="46"/>
      <c r="F209" s="4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46"/>
      <c r="W209" s="46"/>
      <c r="X209" s="46"/>
      <c r="Y209" s="46"/>
    </row>
    <row r="210" spans="1:25" ht="14.4">
      <c r="A210" s="46"/>
      <c r="B210" s="46"/>
      <c r="C210" s="46"/>
      <c r="D210" s="46"/>
      <c r="E210" s="46"/>
      <c r="F210" s="4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46"/>
      <c r="W210" s="46"/>
      <c r="X210" s="46"/>
      <c r="Y210" s="46"/>
    </row>
    <row r="211" spans="1:25" ht="14.4">
      <c r="A211" s="46"/>
      <c r="B211" s="46"/>
      <c r="C211" s="46"/>
      <c r="D211" s="46"/>
      <c r="E211" s="46"/>
      <c r="F211" s="4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46"/>
      <c r="W211" s="46"/>
      <c r="X211" s="46"/>
      <c r="Y211" s="46"/>
    </row>
    <row r="212" spans="1:25" ht="14.4">
      <c r="A212" s="46"/>
      <c r="B212" s="46"/>
      <c r="C212" s="46"/>
      <c r="D212" s="46"/>
      <c r="E212" s="46"/>
      <c r="F212" s="4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46"/>
      <c r="W212" s="46"/>
      <c r="X212" s="46"/>
      <c r="Y212" s="46"/>
    </row>
    <row r="213" spans="1:25" ht="14.4">
      <c r="A213" s="46"/>
      <c r="B213" s="46"/>
      <c r="C213" s="46"/>
      <c r="D213" s="46"/>
      <c r="E213" s="46"/>
      <c r="F213" s="4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46"/>
      <c r="W213" s="46"/>
      <c r="X213" s="46"/>
      <c r="Y213" s="46"/>
    </row>
    <row r="214" spans="1:25" ht="14.4">
      <c r="A214" s="46"/>
      <c r="B214" s="46"/>
      <c r="C214" s="46"/>
      <c r="D214" s="46"/>
      <c r="E214" s="46"/>
      <c r="F214" s="4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46"/>
      <c r="W214" s="46"/>
      <c r="X214" s="46"/>
      <c r="Y214" s="46"/>
    </row>
    <row r="215" spans="1:25" ht="14.4">
      <c r="A215" s="46"/>
      <c r="B215" s="46"/>
      <c r="C215" s="46"/>
      <c r="D215" s="46"/>
      <c r="E215" s="46"/>
      <c r="F215" s="4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46"/>
      <c r="W215" s="46"/>
      <c r="X215" s="46"/>
      <c r="Y215" s="46"/>
    </row>
    <row r="216" spans="1:25" ht="14.4">
      <c r="A216" s="46"/>
      <c r="B216" s="46"/>
      <c r="C216" s="46"/>
      <c r="D216" s="46"/>
      <c r="E216" s="46"/>
      <c r="F216" s="4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46"/>
      <c r="W216" s="46"/>
      <c r="X216" s="46"/>
      <c r="Y216" s="46"/>
    </row>
    <row r="217" spans="1:25" ht="14.4">
      <c r="A217" s="46"/>
      <c r="B217" s="46"/>
      <c r="C217" s="46"/>
      <c r="D217" s="46"/>
      <c r="E217" s="46"/>
      <c r="F217" s="4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46"/>
      <c r="W217" s="46"/>
      <c r="X217" s="46"/>
      <c r="Y217" s="46"/>
    </row>
    <row r="218" spans="1:25" ht="14.4">
      <c r="A218" s="46"/>
      <c r="B218" s="46"/>
      <c r="C218" s="46"/>
      <c r="D218" s="46"/>
      <c r="E218" s="46"/>
      <c r="F218" s="4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46"/>
      <c r="W218" s="46"/>
      <c r="X218" s="46"/>
      <c r="Y218" s="46"/>
    </row>
    <row r="219" spans="1:25" ht="14.4">
      <c r="A219" s="46"/>
      <c r="B219" s="46"/>
      <c r="C219" s="46"/>
      <c r="D219" s="46"/>
      <c r="E219" s="46"/>
      <c r="F219" s="4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46"/>
      <c r="W219" s="46"/>
      <c r="X219" s="46"/>
      <c r="Y219" s="46"/>
    </row>
    <row r="220" spans="1:25" ht="14.4">
      <c r="A220" s="46"/>
      <c r="B220" s="46"/>
      <c r="C220" s="46"/>
      <c r="D220" s="46"/>
      <c r="E220" s="46"/>
      <c r="F220" s="4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46"/>
      <c r="W220" s="46"/>
      <c r="X220" s="46"/>
      <c r="Y220" s="46"/>
    </row>
    <row r="221" spans="1:25" ht="14.4">
      <c r="A221" s="46"/>
      <c r="B221" s="46"/>
      <c r="C221" s="46"/>
      <c r="D221" s="46"/>
      <c r="E221" s="46"/>
      <c r="F221" s="4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46"/>
      <c r="W221" s="46"/>
      <c r="X221" s="46"/>
      <c r="Y221" s="46"/>
    </row>
    <row r="222" spans="1:25" ht="14.4">
      <c r="A222" s="46"/>
      <c r="B222" s="46"/>
      <c r="C222" s="46"/>
      <c r="D222" s="46"/>
      <c r="E222" s="46"/>
      <c r="F222" s="4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46"/>
      <c r="W222" s="46"/>
      <c r="X222" s="46"/>
      <c r="Y222" s="46"/>
    </row>
    <row r="223" spans="1:25" ht="14.4">
      <c r="A223" s="46"/>
      <c r="B223" s="46"/>
      <c r="C223" s="46"/>
      <c r="D223" s="46"/>
      <c r="E223" s="46"/>
      <c r="F223" s="4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46"/>
      <c r="W223" s="46"/>
      <c r="X223" s="46"/>
      <c r="Y223" s="46"/>
    </row>
    <row r="224" spans="1:25" ht="14.4">
      <c r="A224" s="46"/>
      <c r="B224" s="46"/>
      <c r="C224" s="46"/>
      <c r="D224" s="46"/>
      <c r="E224" s="46"/>
      <c r="F224" s="4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46"/>
      <c r="W224" s="46"/>
      <c r="X224" s="46"/>
      <c r="Y224" s="46"/>
    </row>
    <row r="225" spans="1:25" ht="14.4">
      <c r="A225" s="46"/>
      <c r="B225" s="46"/>
      <c r="C225" s="46"/>
      <c r="D225" s="46"/>
      <c r="E225" s="46"/>
      <c r="F225" s="4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46"/>
      <c r="W225" s="46"/>
      <c r="X225" s="46"/>
      <c r="Y225" s="46"/>
    </row>
    <row r="226" spans="1:25" ht="14.4">
      <c r="A226" s="46"/>
      <c r="B226" s="46"/>
      <c r="C226" s="46"/>
      <c r="D226" s="46"/>
      <c r="E226" s="46"/>
      <c r="F226" s="4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46"/>
      <c r="W226" s="46"/>
      <c r="X226" s="46"/>
      <c r="Y226" s="46"/>
    </row>
    <row r="227" spans="1:25" ht="14.4">
      <c r="A227" s="46"/>
      <c r="B227" s="46"/>
      <c r="C227" s="46"/>
      <c r="D227" s="46"/>
      <c r="E227" s="46"/>
      <c r="F227" s="4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46"/>
      <c r="W227" s="46"/>
      <c r="X227" s="46"/>
      <c r="Y227" s="46"/>
    </row>
    <row r="228" spans="1:25" ht="14.4">
      <c r="A228" s="46"/>
      <c r="B228" s="46"/>
      <c r="C228" s="46"/>
      <c r="D228" s="46"/>
      <c r="E228" s="46"/>
      <c r="F228" s="4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46"/>
      <c r="W228" s="46"/>
      <c r="X228" s="46"/>
      <c r="Y228" s="46"/>
    </row>
    <row r="229" spans="1:25" ht="14.4">
      <c r="A229" s="46"/>
      <c r="B229" s="46"/>
      <c r="C229" s="46"/>
      <c r="D229" s="46"/>
      <c r="E229" s="46"/>
      <c r="F229" s="4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46"/>
      <c r="W229" s="46"/>
      <c r="X229" s="46"/>
      <c r="Y229" s="46"/>
    </row>
    <row r="230" spans="1:25" ht="14.4">
      <c r="A230" s="46"/>
      <c r="B230" s="46"/>
      <c r="C230" s="46"/>
      <c r="D230" s="46"/>
      <c r="E230" s="46"/>
      <c r="F230" s="4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46"/>
      <c r="W230" s="46"/>
      <c r="X230" s="46"/>
      <c r="Y230" s="46"/>
    </row>
    <row r="231" spans="1:25" ht="14.4">
      <c r="A231" s="46"/>
      <c r="B231" s="46"/>
      <c r="C231" s="46"/>
      <c r="D231" s="46"/>
      <c r="E231" s="46"/>
      <c r="F231" s="4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46"/>
      <c r="W231" s="46"/>
      <c r="X231" s="46"/>
      <c r="Y231" s="46"/>
    </row>
    <row r="232" spans="1:25" ht="14.4">
      <c r="A232" s="46"/>
      <c r="B232" s="46"/>
      <c r="C232" s="46"/>
      <c r="D232" s="46"/>
      <c r="E232" s="46"/>
      <c r="F232" s="4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46"/>
      <c r="W232" s="46"/>
      <c r="X232" s="46"/>
      <c r="Y232" s="46"/>
    </row>
    <row r="233" spans="1:25" ht="14.4">
      <c r="A233" s="46"/>
      <c r="B233" s="46"/>
      <c r="C233" s="46"/>
      <c r="D233" s="46"/>
      <c r="E233" s="46"/>
      <c r="F233" s="4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46"/>
      <c r="W233" s="46"/>
      <c r="X233" s="46"/>
      <c r="Y233" s="46"/>
    </row>
    <row r="234" spans="1:25" ht="14.4">
      <c r="A234" s="46"/>
      <c r="B234" s="46"/>
      <c r="C234" s="46"/>
      <c r="D234" s="46"/>
      <c r="E234" s="46"/>
      <c r="F234" s="4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46"/>
      <c r="W234" s="46"/>
      <c r="X234" s="46"/>
      <c r="Y234" s="46"/>
    </row>
    <row r="235" spans="1:25" ht="14.4">
      <c r="A235" s="46"/>
      <c r="B235" s="46"/>
      <c r="C235" s="46"/>
      <c r="D235" s="46"/>
      <c r="E235" s="46"/>
      <c r="F235" s="4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46"/>
      <c r="W235" s="46"/>
      <c r="X235" s="46"/>
      <c r="Y235" s="46"/>
    </row>
    <row r="236" spans="1:25" ht="14.4">
      <c r="A236" s="46"/>
      <c r="B236" s="46"/>
      <c r="C236" s="46"/>
      <c r="D236" s="46"/>
      <c r="E236" s="46"/>
      <c r="F236" s="4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46"/>
      <c r="W236" s="46"/>
      <c r="X236" s="46"/>
      <c r="Y236" s="46"/>
    </row>
    <row r="237" spans="1:25" ht="14.4">
      <c r="A237" s="46"/>
      <c r="B237" s="46"/>
      <c r="C237" s="46"/>
      <c r="D237" s="46"/>
      <c r="E237" s="46"/>
      <c r="F237" s="4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46"/>
      <c r="W237" s="46"/>
      <c r="X237" s="46"/>
      <c r="Y237" s="46"/>
    </row>
    <row r="238" spans="1:25" ht="14.4">
      <c r="A238" s="46"/>
      <c r="B238" s="46"/>
      <c r="C238" s="46"/>
      <c r="D238" s="46"/>
      <c r="E238" s="46"/>
      <c r="F238" s="4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46"/>
      <c r="W238" s="46"/>
      <c r="X238" s="46"/>
      <c r="Y238" s="46"/>
    </row>
    <row r="239" spans="1:25" ht="14.4">
      <c r="A239" s="46"/>
      <c r="B239" s="46"/>
      <c r="C239" s="46"/>
      <c r="D239" s="46"/>
      <c r="E239" s="46"/>
      <c r="F239" s="4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46"/>
      <c r="W239" s="46"/>
      <c r="X239" s="46"/>
      <c r="Y239" s="46"/>
    </row>
    <row r="240" spans="1:25" ht="14.4">
      <c r="A240" s="46"/>
      <c r="B240" s="46"/>
      <c r="C240" s="46"/>
      <c r="D240" s="46"/>
      <c r="E240" s="46"/>
      <c r="F240" s="4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46"/>
      <c r="W240" s="46"/>
      <c r="X240" s="46"/>
      <c r="Y240" s="46"/>
    </row>
    <row r="241" spans="1:25" ht="14.4">
      <c r="A241" s="46"/>
      <c r="B241" s="46"/>
      <c r="C241" s="46"/>
      <c r="D241" s="46"/>
      <c r="E241" s="46"/>
      <c r="F241" s="4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46"/>
      <c r="W241" s="46"/>
      <c r="X241" s="46"/>
      <c r="Y241" s="46"/>
    </row>
    <row r="242" spans="1:25" ht="14.4">
      <c r="A242" s="46"/>
      <c r="B242" s="46"/>
      <c r="C242" s="46"/>
      <c r="D242" s="46"/>
      <c r="E242" s="46"/>
      <c r="F242" s="4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46"/>
      <c r="W242" s="46"/>
      <c r="X242" s="46"/>
      <c r="Y242" s="46"/>
    </row>
    <row r="243" spans="1:25" ht="14.4">
      <c r="A243" s="46"/>
      <c r="B243" s="46"/>
      <c r="C243" s="46"/>
      <c r="D243" s="46"/>
      <c r="E243" s="46"/>
      <c r="F243" s="4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46"/>
      <c r="W243" s="46"/>
      <c r="X243" s="46"/>
      <c r="Y243" s="46"/>
    </row>
    <row r="244" spans="1:25" ht="14.4">
      <c r="A244" s="46"/>
      <c r="B244" s="46"/>
      <c r="C244" s="46"/>
      <c r="D244" s="46"/>
      <c r="E244" s="46"/>
      <c r="F244" s="4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46"/>
      <c r="W244" s="46"/>
      <c r="X244" s="46"/>
      <c r="Y244" s="46"/>
    </row>
    <row r="245" spans="1:25" ht="14.4">
      <c r="A245" s="46"/>
      <c r="B245" s="46"/>
      <c r="C245" s="46"/>
      <c r="D245" s="46"/>
      <c r="E245" s="46"/>
      <c r="F245" s="4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46"/>
      <c r="W245" s="46"/>
      <c r="X245" s="46"/>
      <c r="Y245" s="46"/>
    </row>
    <row r="246" spans="1:25" ht="14.4">
      <c r="A246" s="46"/>
      <c r="B246" s="46"/>
      <c r="C246" s="46"/>
      <c r="D246" s="46"/>
      <c r="E246" s="46"/>
      <c r="F246" s="4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46"/>
      <c r="W246" s="46"/>
      <c r="X246" s="46"/>
      <c r="Y246" s="46"/>
    </row>
    <row r="247" spans="1:25" ht="14.4">
      <c r="A247" s="46"/>
      <c r="B247" s="46"/>
      <c r="C247" s="46"/>
      <c r="D247" s="46"/>
      <c r="E247" s="46"/>
      <c r="F247" s="4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46"/>
      <c r="W247" s="46"/>
      <c r="X247" s="46"/>
      <c r="Y247" s="46"/>
    </row>
    <row r="248" spans="1:25" ht="14.4">
      <c r="A248" s="46"/>
      <c r="B248" s="46"/>
      <c r="C248" s="46"/>
      <c r="D248" s="46"/>
      <c r="E248" s="46"/>
      <c r="F248" s="4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46"/>
      <c r="W248" s="46"/>
      <c r="X248" s="46"/>
      <c r="Y248" s="46"/>
    </row>
    <row r="249" spans="1:25" ht="14.4">
      <c r="A249" s="46"/>
      <c r="B249" s="46"/>
      <c r="C249" s="46"/>
      <c r="D249" s="46"/>
      <c r="E249" s="46"/>
      <c r="F249" s="4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46"/>
      <c r="W249" s="46"/>
      <c r="X249" s="46"/>
      <c r="Y249" s="46"/>
    </row>
    <row r="250" spans="1:25" ht="14.4">
      <c r="A250" s="46"/>
      <c r="B250" s="46"/>
      <c r="C250" s="46"/>
      <c r="D250" s="46"/>
      <c r="E250" s="46"/>
      <c r="F250" s="4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46"/>
      <c r="W250" s="46"/>
      <c r="X250" s="46"/>
      <c r="Y250" s="46"/>
    </row>
    <row r="251" spans="1:25" ht="14.4">
      <c r="A251" s="46"/>
      <c r="B251" s="46"/>
      <c r="C251" s="46"/>
      <c r="D251" s="46"/>
      <c r="E251" s="46"/>
      <c r="F251" s="4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46"/>
      <c r="W251" s="46"/>
      <c r="X251" s="46"/>
      <c r="Y251" s="46"/>
    </row>
    <row r="252" spans="1:25" ht="14.4">
      <c r="A252" s="46"/>
      <c r="B252" s="46"/>
      <c r="C252" s="46"/>
      <c r="D252" s="46"/>
      <c r="E252" s="46"/>
      <c r="F252" s="4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46"/>
      <c r="W252" s="46"/>
      <c r="X252" s="46"/>
      <c r="Y252" s="46"/>
    </row>
    <row r="253" spans="1:25" ht="14.4">
      <c r="A253" s="46"/>
      <c r="B253" s="46"/>
      <c r="C253" s="46"/>
      <c r="D253" s="46"/>
      <c r="E253" s="46"/>
      <c r="F253" s="4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46"/>
      <c r="W253" s="46"/>
      <c r="X253" s="46"/>
      <c r="Y253" s="46"/>
    </row>
    <row r="254" spans="1:25" ht="14.4">
      <c r="A254" s="46"/>
      <c r="B254" s="46"/>
      <c r="C254" s="46"/>
      <c r="D254" s="46"/>
      <c r="E254" s="46"/>
      <c r="F254" s="4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46"/>
      <c r="W254" s="46"/>
      <c r="X254" s="46"/>
      <c r="Y254" s="46"/>
    </row>
    <row r="255" spans="1:25" ht="14.4">
      <c r="A255" s="46"/>
      <c r="B255" s="46"/>
      <c r="C255" s="46"/>
      <c r="D255" s="46"/>
      <c r="E255" s="46"/>
      <c r="F255" s="4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46"/>
      <c r="W255" s="46"/>
      <c r="X255" s="46"/>
      <c r="Y255" s="46"/>
    </row>
    <row r="256" spans="1:25" ht="14.4">
      <c r="A256" s="46"/>
      <c r="B256" s="46"/>
      <c r="C256" s="46"/>
      <c r="D256" s="46"/>
      <c r="E256" s="46"/>
      <c r="F256" s="4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46"/>
      <c r="W256" s="46"/>
      <c r="X256" s="46"/>
      <c r="Y256" s="46"/>
    </row>
    <row r="257" spans="1:25" ht="14.4">
      <c r="A257" s="46"/>
      <c r="B257" s="46"/>
      <c r="C257" s="46"/>
      <c r="D257" s="46"/>
      <c r="E257" s="46"/>
      <c r="F257" s="4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46"/>
      <c r="W257" s="46"/>
      <c r="X257" s="46"/>
      <c r="Y257" s="46"/>
    </row>
    <row r="258" spans="1:25" ht="14.4">
      <c r="A258" s="46"/>
      <c r="B258" s="46"/>
      <c r="C258" s="46"/>
      <c r="D258" s="46"/>
      <c r="E258" s="46"/>
      <c r="F258" s="4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46"/>
      <c r="W258" s="46"/>
      <c r="X258" s="46"/>
      <c r="Y258" s="46"/>
    </row>
    <row r="259" spans="1:25" ht="14.4">
      <c r="A259" s="46"/>
      <c r="B259" s="46"/>
      <c r="C259" s="46"/>
      <c r="D259" s="46"/>
      <c r="E259" s="46"/>
      <c r="F259" s="4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46"/>
      <c r="W259" s="46"/>
      <c r="X259" s="46"/>
      <c r="Y259" s="46"/>
    </row>
    <row r="260" spans="1:25" ht="14.4">
      <c r="A260" s="46"/>
      <c r="B260" s="46"/>
      <c r="C260" s="46"/>
      <c r="D260" s="46"/>
      <c r="E260" s="46"/>
      <c r="F260" s="4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46"/>
      <c r="W260" s="46"/>
      <c r="X260" s="46"/>
      <c r="Y260" s="46"/>
    </row>
    <row r="261" spans="1:25" ht="14.4">
      <c r="A261" s="46"/>
      <c r="B261" s="46"/>
      <c r="C261" s="46"/>
      <c r="D261" s="46"/>
      <c r="E261" s="46"/>
      <c r="F261" s="4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46"/>
      <c r="W261" s="46"/>
      <c r="X261" s="46"/>
      <c r="Y261" s="46"/>
    </row>
    <row r="262" spans="1:25" ht="14.4">
      <c r="A262" s="46"/>
      <c r="B262" s="46"/>
      <c r="C262" s="46"/>
      <c r="D262" s="46"/>
      <c r="E262" s="46"/>
      <c r="F262" s="4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46"/>
      <c r="W262" s="46"/>
      <c r="X262" s="46"/>
      <c r="Y262" s="46"/>
    </row>
    <row r="263" spans="1:25" ht="14.4">
      <c r="A263" s="46"/>
      <c r="B263" s="46"/>
      <c r="C263" s="46"/>
      <c r="D263" s="46"/>
      <c r="E263" s="46"/>
      <c r="F263" s="4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46"/>
      <c r="W263" s="46"/>
      <c r="X263" s="46"/>
      <c r="Y263" s="46"/>
    </row>
    <row r="264" spans="1:25" ht="14.4">
      <c r="A264" s="46"/>
      <c r="B264" s="46"/>
      <c r="C264" s="46"/>
      <c r="D264" s="46"/>
      <c r="E264" s="46"/>
      <c r="F264" s="4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46"/>
      <c r="W264" s="46"/>
      <c r="X264" s="46"/>
      <c r="Y264" s="46"/>
    </row>
    <row r="265" spans="1:25" ht="14.4">
      <c r="A265" s="46"/>
      <c r="B265" s="46"/>
      <c r="C265" s="46"/>
      <c r="D265" s="46"/>
      <c r="E265" s="46"/>
      <c r="F265" s="4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46"/>
      <c r="W265" s="46"/>
      <c r="X265" s="46"/>
      <c r="Y265" s="46"/>
    </row>
    <row r="266" spans="1:25" ht="14.4">
      <c r="A266" s="46"/>
      <c r="B266" s="46"/>
      <c r="C266" s="46"/>
      <c r="D266" s="46"/>
      <c r="E266" s="46"/>
      <c r="F266" s="4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46"/>
      <c r="W266" s="46"/>
      <c r="X266" s="46"/>
      <c r="Y266" s="46"/>
    </row>
    <row r="267" spans="1:25" ht="14.4">
      <c r="A267" s="46"/>
      <c r="B267" s="46"/>
      <c r="C267" s="46"/>
      <c r="D267" s="46"/>
      <c r="E267" s="46"/>
      <c r="F267" s="4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46"/>
      <c r="W267" s="46"/>
      <c r="X267" s="46"/>
      <c r="Y267" s="46"/>
    </row>
    <row r="268" spans="1:25" ht="14.4">
      <c r="A268" s="46"/>
      <c r="B268" s="46"/>
      <c r="C268" s="46"/>
      <c r="D268" s="46"/>
      <c r="E268" s="46"/>
      <c r="F268" s="4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46"/>
      <c r="W268" s="46"/>
      <c r="X268" s="46"/>
      <c r="Y268" s="46"/>
    </row>
    <row r="269" spans="1:25" ht="14.4">
      <c r="A269" s="46"/>
      <c r="B269" s="46"/>
      <c r="C269" s="46"/>
      <c r="D269" s="46"/>
      <c r="E269" s="46"/>
      <c r="F269" s="4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46"/>
      <c r="W269" s="46"/>
      <c r="X269" s="46"/>
      <c r="Y269" s="46"/>
    </row>
    <row r="270" spans="1:25" ht="14.4">
      <c r="A270" s="46"/>
      <c r="B270" s="46"/>
      <c r="C270" s="46"/>
      <c r="D270" s="46"/>
      <c r="E270" s="46"/>
      <c r="F270" s="4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46"/>
      <c r="W270" s="46"/>
      <c r="X270" s="46"/>
      <c r="Y270" s="46"/>
    </row>
    <row r="271" spans="1:25" ht="14.4">
      <c r="A271" s="46"/>
      <c r="B271" s="46"/>
      <c r="C271" s="46"/>
      <c r="D271" s="46"/>
      <c r="E271" s="46"/>
      <c r="F271" s="4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46"/>
      <c r="W271" s="46"/>
      <c r="X271" s="46"/>
      <c r="Y271" s="46"/>
    </row>
    <row r="272" spans="1:25" ht="14.4">
      <c r="A272" s="46"/>
      <c r="B272" s="46"/>
      <c r="C272" s="46"/>
      <c r="D272" s="46"/>
      <c r="E272" s="46"/>
      <c r="F272" s="4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46"/>
      <c r="W272" s="46"/>
      <c r="X272" s="46"/>
      <c r="Y272" s="46"/>
    </row>
    <row r="273" spans="1:25" ht="14.4">
      <c r="A273" s="46"/>
      <c r="B273" s="46"/>
      <c r="C273" s="46"/>
      <c r="D273" s="46"/>
      <c r="E273" s="46"/>
      <c r="F273" s="4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46"/>
      <c r="W273" s="46"/>
      <c r="X273" s="46"/>
      <c r="Y273" s="46"/>
    </row>
    <row r="274" spans="1:25" ht="14.4">
      <c r="A274" s="46"/>
      <c r="B274" s="46"/>
      <c r="C274" s="46"/>
      <c r="D274" s="46"/>
      <c r="E274" s="46"/>
      <c r="F274" s="4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46"/>
      <c r="W274" s="46"/>
      <c r="X274" s="46"/>
      <c r="Y274" s="46"/>
    </row>
    <row r="275" spans="1:25" ht="14.4">
      <c r="A275" s="46"/>
      <c r="B275" s="46"/>
      <c r="C275" s="46"/>
      <c r="D275" s="46"/>
      <c r="E275" s="46"/>
      <c r="F275" s="4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46"/>
      <c r="W275" s="46"/>
      <c r="X275" s="46"/>
      <c r="Y275" s="46"/>
    </row>
    <row r="276" spans="1:25" ht="14.4">
      <c r="A276" s="46"/>
      <c r="B276" s="46"/>
      <c r="C276" s="46"/>
      <c r="D276" s="46"/>
      <c r="E276" s="46"/>
      <c r="F276" s="4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46"/>
      <c r="W276" s="46"/>
      <c r="X276" s="46"/>
      <c r="Y276" s="46"/>
    </row>
    <row r="277" spans="1:25" ht="14.4">
      <c r="A277" s="46"/>
      <c r="B277" s="46"/>
      <c r="C277" s="46"/>
      <c r="D277" s="46"/>
      <c r="E277" s="46"/>
      <c r="F277" s="4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46"/>
      <c r="W277" s="46"/>
      <c r="X277" s="46"/>
      <c r="Y277" s="46"/>
    </row>
    <row r="278" spans="1:25" ht="14.4">
      <c r="A278" s="46"/>
      <c r="B278" s="46"/>
      <c r="C278" s="46"/>
      <c r="D278" s="46"/>
      <c r="E278" s="46"/>
      <c r="F278" s="4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46"/>
      <c r="W278" s="46"/>
      <c r="X278" s="46"/>
      <c r="Y278" s="46"/>
    </row>
    <row r="279" spans="1:25" ht="14.4">
      <c r="A279" s="46"/>
      <c r="B279" s="46"/>
      <c r="C279" s="46"/>
      <c r="D279" s="46"/>
      <c r="E279" s="46"/>
      <c r="F279" s="4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46"/>
      <c r="W279" s="46"/>
      <c r="X279" s="46"/>
      <c r="Y279" s="46"/>
    </row>
    <row r="280" spans="1:25" ht="14.4">
      <c r="A280" s="46"/>
      <c r="B280" s="46"/>
      <c r="C280" s="46"/>
      <c r="D280" s="46"/>
      <c r="E280" s="46"/>
      <c r="F280" s="4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46"/>
      <c r="W280" s="46"/>
      <c r="X280" s="46"/>
      <c r="Y280" s="46"/>
    </row>
    <row r="281" spans="1:25" ht="14.4">
      <c r="A281" s="46"/>
      <c r="B281" s="46"/>
      <c r="C281" s="46"/>
      <c r="D281" s="46"/>
      <c r="E281" s="46"/>
      <c r="F281" s="4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46"/>
      <c r="W281" s="46"/>
      <c r="X281" s="46"/>
      <c r="Y281" s="46"/>
    </row>
    <row r="282" spans="1:25" ht="14.4">
      <c r="A282" s="46"/>
      <c r="B282" s="46"/>
      <c r="C282" s="46"/>
      <c r="D282" s="46"/>
      <c r="E282" s="46"/>
      <c r="F282" s="4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46"/>
      <c r="W282" s="46"/>
      <c r="X282" s="46"/>
      <c r="Y282" s="46"/>
    </row>
    <row r="283" spans="1:25" ht="14.4">
      <c r="A283" s="46"/>
      <c r="B283" s="46"/>
      <c r="C283" s="46"/>
      <c r="D283" s="46"/>
      <c r="E283" s="46"/>
      <c r="F283" s="4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46"/>
      <c r="W283" s="46"/>
      <c r="X283" s="46"/>
      <c r="Y283" s="46"/>
    </row>
    <row r="284" spans="1:25" ht="14.4">
      <c r="A284" s="46"/>
      <c r="B284" s="46"/>
      <c r="C284" s="46"/>
      <c r="D284" s="46"/>
      <c r="E284" s="46"/>
      <c r="F284" s="4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46"/>
      <c r="W284" s="46"/>
      <c r="X284" s="46"/>
      <c r="Y284" s="46"/>
    </row>
    <row r="285" spans="1:25" ht="14.4">
      <c r="A285" s="46"/>
      <c r="B285" s="46"/>
      <c r="C285" s="46"/>
      <c r="D285" s="46"/>
      <c r="E285" s="46"/>
      <c r="F285" s="4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46"/>
      <c r="W285" s="46"/>
      <c r="X285" s="46"/>
      <c r="Y285" s="46"/>
    </row>
    <row r="286" spans="1:25" ht="14.4">
      <c r="A286" s="46"/>
      <c r="B286" s="46"/>
      <c r="C286" s="46"/>
      <c r="D286" s="46"/>
      <c r="E286" s="46"/>
      <c r="F286" s="4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46"/>
      <c r="W286" s="46"/>
      <c r="X286" s="46"/>
      <c r="Y286" s="46"/>
    </row>
    <row r="287" spans="1:25" ht="14.4">
      <c r="A287" s="46"/>
      <c r="B287" s="46"/>
      <c r="C287" s="46"/>
      <c r="D287" s="46"/>
      <c r="E287" s="46"/>
      <c r="F287" s="4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46"/>
      <c r="W287" s="46"/>
      <c r="X287" s="46"/>
      <c r="Y287" s="46"/>
    </row>
    <row r="288" spans="1:25" ht="14.4">
      <c r="A288" s="46"/>
      <c r="B288" s="46"/>
      <c r="C288" s="46"/>
      <c r="D288" s="46"/>
      <c r="E288" s="46"/>
      <c r="F288" s="4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46"/>
      <c r="W288" s="46"/>
      <c r="X288" s="46"/>
      <c r="Y288" s="46"/>
    </row>
    <row r="289" spans="1:25" ht="14.4">
      <c r="A289" s="46"/>
      <c r="B289" s="46"/>
      <c r="C289" s="46"/>
      <c r="D289" s="46"/>
      <c r="E289" s="46"/>
      <c r="F289" s="4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46"/>
      <c r="W289" s="46"/>
      <c r="X289" s="46"/>
      <c r="Y289" s="46"/>
    </row>
    <row r="290" spans="1:25" ht="14.4">
      <c r="A290" s="46"/>
      <c r="B290" s="46"/>
      <c r="C290" s="46"/>
      <c r="D290" s="46"/>
      <c r="E290" s="46"/>
      <c r="F290" s="4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46"/>
      <c r="W290" s="46"/>
      <c r="X290" s="46"/>
      <c r="Y290" s="46"/>
    </row>
    <row r="291" spans="1:25" ht="14.4">
      <c r="A291" s="46"/>
      <c r="B291" s="46"/>
      <c r="C291" s="46"/>
      <c r="D291" s="46"/>
      <c r="E291" s="46"/>
      <c r="F291" s="4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46"/>
      <c r="W291" s="46"/>
      <c r="X291" s="46"/>
      <c r="Y291" s="46"/>
    </row>
    <row r="292" spans="1:25" ht="14.4">
      <c r="A292" s="46"/>
      <c r="B292" s="46"/>
      <c r="C292" s="46"/>
      <c r="D292" s="46"/>
      <c r="E292" s="46"/>
      <c r="F292" s="4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46"/>
      <c r="W292" s="46"/>
      <c r="X292" s="46"/>
      <c r="Y292" s="46"/>
    </row>
    <row r="293" spans="1:25" ht="14.4">
      <c r="A293" s="46"/>
      <c r="B293" s="46"/>
      <c r="C293" s="46"/>
      <c r="D293" s="46"/>
      <c r="E293" s="46"/>
      <c r="F293" s="4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46"/>
      <c r="W293" s="46"/>
      <c r="X293" s="46"/>
      <c r="Y293" s="46"/>
    </row>
    <row r="294" spans="1:25" ht="14.4">
      <c r="A294" s="46"/>
      <c r="B294" s="46"/>
      <c r="C294" s="46"/>
      <c r="D294" s="46"/>
      <c r="E294" s="46"/>
      <c r="F294" s="4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46"/>
      <c r="W294" s="46"/>
      <c r="X294" s="46"/>
      <c r="Y294" s="46"/>
    </row>
    <row r="295" spans="1:25" ht="14.4">
      <c r="A295" s="46"/>
      <c r="B295" s="46"/>
      <c r="C295" s="46"/>
      <c r="D295" s="46"/>
      <c r="E295" s="46"/>
      <c r="F295" s="4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46"/>
      <c r="W295" s="46"/>
      <c r="X295" s="46"/>
      <c r="Y295" s="46"/>
    </row>
    <row r="296" spans="1:25" ht="14.4">
      <c r="A296" s="46"/>
      <c r="B296" s="46"/>
      <c r="C296" s="46"/>
      <c r="D296" s="46"/>
      <c r="E296" s="46"/>
      <c r="F296" s="4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46"/>
      <c r="W296" s="46"/>
      <c r="X296" s="46"/>
      <c r="Y296" s="46"/>
    </row>
    <row r="297" spans="1:25" ht="14.4">
      <c r="A297" s="46"/>
      <c r="B297" s="46"/>
      <c r="C297" s="46"/>
      <c r="D297" s="46"/>
      <c r="E297" s="46"/>
      <c r="F297" s="4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46"/>
      <c r="W297" s="46"/>
      <c r="X297" s="46"/>
      <c r="Y297" s="46"/>
    </row>
    <row r="298" spans="1:25" ht="14.4">
      <c r="A298" s="46"/>
      <c r="B298" s="46"/>
      <c r="C298" s="46"/>
      <c r="D298" s="46"/>
      <c r="E298" s="46"/>
      <c r="F298" s="4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46"/>
      <c r="W298" s="46"/>
      <c r="X298" s="46"/>
      <c r="Y298" s="46"/>
    </row>
    <row r="299" spans="1:25" ht="14.4">
      <c r="A299" s="46"/>
      <c r="B299" s="46"/>
      <c r="C299" s="46"/>
      <c r="D299" s="46"/>
      <c r="E299" s="46"/>
      <c r="F299" s="4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46"/>
      <c r="W299" s="46"/>
      <c r="X299" s="46"/>
      <c r="Y299" s="46"/>
    </row>
    <row r="300" spans="1:25" ht="14.4">
      <c r="A300" s="46"/>
      <c r="B300" s="46"/>
      <c r="C300" s="46"/>
      <c r="D300" s="46"/>
      <c r="E300" s="46"/>
      <c r="F300" s="4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46"/>
      <c r="W300" s="46"/>
      <c r="X300" s="46"/>
      <c r="Y300" s="46"/>
    </row>
    <row r="301" spans="1:25" ht="14.4">
      <c r="A301" s="46"/>
      <c r="B301" s="46"/>
      <c r="C301" s="46"/>
      <c r="D301" s="46"/>
      <c r="E301" s="46"/>
      <c r="F301" s="4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46"/>
      <c r="W301" s="46"/>
      <c r="X301" s="46"/>
      <c r="Y301" s="46"/>
    </row>
    <row r="302" spans="1:25" ht="14.4">
      <c r="A302" s="46"/>
      <c r="B302" s="46"/>
      <c r="C302" s="46"/>
      <c r="D302" s="46"/>
      <c r="E302" s="46"/>
      <c r="F302" s="4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46"/>
      <c r="W302" s="46"/>
      <c r="X302" s="46"/>
      <c r="Y302" s="46"/>
    </row>
    <row r="303" spans="1:25" ht="14.4">
      <c r="A303" s="46"/>
      <c r="B303" s="46"/>
      <c r="C303" s="46"/>
      <c r="D303" s="46"/>
      <c r="E303" s="46"/>
      <c r="F303" s="4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46"/>
      <c r="W303" s="46"/>
      <c r="X303" s="46"/>
      <c r="Y303" s="46"/>
    </row>
    <row r="304" spans="1:25" ht="14.4">
      <c r="A304" s="46"/>
      <c r="B304" s="46"/>
      <c r="C304" s="46"/>
      <c r="D304" s="46"/>
      <c r="E304" s="46"/>
      <c r="F304" s="4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46"/>
      <c r="W304" s="46"/>
      <c r="X304" s="46"/>
      <c r="Y304" s="46"/>
    </row>
    <row r="305" spans="1:25" ht="14.4">
      <c r="A305" s="46"/>
      <c r="B305" s="46"/>
      <c r="C305" s="46"/>
      <c r="D305" s="46"/>
      <c r="E305" s="46"/>
      <c r="F305" s="4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46"/>
      <c r="W305" s="46"/>
      <c r="X305" s="46"/>
      <c r="Y305" s="46"/>
    </row>
    <row r="306" spans="1:25" ht="14.4">
      <c r="A306" s="46"/>
      <c r="B306" s="46"/>
      <c r="C306" s="46"/>
      <c r="D306" s="46"/>
      <c r="E306" s="46"/>
      <c r="F306" s="4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46"/>
      <c r="W306" s="46"/>
      <c r="X306" s="46"/>
      <c r="Y306" s="46"/>
    </row>
    <row r="307" spans="1:25" ht="14.4">
      <c r="A307" s="46"/>
      <c r="B307" s="46"/>
      <c r="C307" s="46"/>
      <c r="D307" s="46"/>
      <c r="E307" s="46"/>
      <c r="F307" s="4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46"/>
      <c r="W307" s="46"/>
      <c r="X307" s="46"/>
      <c r="Y307" s="46"/>
    </row>
    <row r="308" spans="1:25" ht="14.4">
      <c r="A308" s="46"/>
      <c r="B308" s="46"/>
      <c r="C308" s="46"/>
      <c r="D308" s="46"/>
      <c r="E308" s="46"/>
      <c r="F308" s="4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46"/>
      <c r="W308" s="46"/>
      <c r="X308" s="46"/>
      <c r="Y308" s="46"/>
    </row>
    <row r="309" spans="1:25" ht="14.4">
      <c r="A309" s="46"/>
      <c r="B309" s="46"/>
      <c r="C309" s="46"/>
      <c r="D309" s="46"/>
      <c r="E309" s="46"/>
      <c r="F309" s="4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46"/>
      <c r="W309" s="46"/>
      <c r="X309" s="46"/>
      <c r="Y309" s="46"/>
    </row>
    <row r="310" spans="1:25" ht="14.4">
      <c r="A310" s="46"/>
      <c r="B310" s="46"/>
      <c r="C310" s="46"/>
      <c r="D310" s="46"/>
      <c r="E310" s="46"/>
      <c r="F310" s="4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46"/>
      <c r="W310" s="46"/>
      <c r="X310" s="46"/>
      <c r="Y310" s="46"/>
    </row>
    <row r="311" spans="1:25" ht="14.4">
      <c r="A311" s="46"/>
      <c r="B311" s="46"/>
      <c r="C311" s="46"/>
      <c r="D311" s="46"/>
      <c r="E311" s="46"/>
      <c r="F311" s="4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46"/>
      <c r="W311" s="46"/>
      <c r="X311" s="46"/>
      <c r="Y311" s="46"/>
    </row>
    <row r="312" spans="1:25" ht="14.4">
      <c r="A312" s="46"/>
      <c r="B312" s="46"/>
      <c r="C312" s="46"/>
      <c r="D312" s="46"/>
      <c r="E312" s="46"/>
      <c r="F312" s="4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46"/>
      <c r="W312" s="46"/>
      <c r="X312" s="46"/>
      <c r="Y312" s="46"/>
    </row>
    <row r="313" spans="1:25" ht="14.4">
      <c r="A313" s="46"/>
      <c r="B313" s="46"/>
      <c r="C313" s="46"/>
      <c r="D313" s="46"/>
      <c r="E313" s="46"/>
      <c r="F313" s="4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46"/>
      <c r="W313" s="46"/>
      <c r="X313" s="46"/>
      <c r="Y313" s="46"/>
    </row>
    <row r="314" spans="1:25" ht="14.4">
      <c r="A314" s="46"/>
      <c r="B314" s="46"/>
      <c r="C314" s="46"/>
      <c r="D314" s="46"/>
      <c r="E314" s="46"/>
      <c r="F314" s="4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46"/>
      <c r="W314" s="46"/>
      <c r="X314" s="46"/>
      <c r="Y314" s="46"/>
    </row>
    <row r="315" spans="1:25" ht="14.4">
      <c r="A315" s="46"/>
      <c r="B315" s="46"/>
      <c r="C315" s="46"/>
      <c r="D315" s="46"/>
      <c r="E315" s="46"/>
      <c r="F315" s="4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46"/>
      <c r="W315" s="46"/>
      <c r="X315" s="46"/>
      <c r="Y315" s="46"/>
    </row>
    <row r="316" spans="1:25" ht="14.4">
      <c r="A316" s="46"/>
      <c r="B316" s="46"/>
      <c r="C316" s="46"/>
      <c r="D316" s="46"/>
      <c r="E316" s="46"/>
      <c r="F316" s="4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46"/>
      <c r="W316" s="46"/>
      <c r="X316" s="46"/>
      <c r="Y316" s="46"/>
    </row>
    <row r="317" spans="1:25" ht="14.4">
      <c r="A317" s="46"/>
      <c r="B317" s="46"/>
      <c r="C317" s="46"/>
      <c r="D317" s="46"/>
      <c r="E317" s="46"/>
      <c r="F317" s="4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46"/>
      <c r="W317" s="46"/>
      <c r="X317" s="46"/>
      <c r="Y317" s="46"/>
    </row>
    <row r="318" spans="1:25" ht="14.4">
      <c r="A318" s="46"/>
      <c r="B318" s="46"/>
      <c r="C318" s="46"/>
      <c r="D318" s="46"/>
      <c r="E318" s="46"/>
      <c r="F318" s="4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46"/>
      <c r="W318" s="46"/>
      <c r="X318" s="46"/>
      <c r="Y318" s="46"/>
    </row>
    <row r="319" spans="1:25" ht="14.4">
      <c r="A319" s="46"/>
      <c r="B319" s="46"/>
      <c r="C319" s="46"/>
      <c r="D319" s="46"/>
      <c r="E319" s="46"/>
      <c r="F319" s="4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46"/>
      <c r="W319" s="46"/>
      <c r="X319" s="46"/>
      <c r="Y319" s="46"/>
    </row>
    <row r="320" spans="1:25" ht="14.4">
      <c r="A320" s="46"/>
      <c r="B320" s="46"/>
      <c r="C320" s="46"/>
      <c r="D320" s="46"/>
      <c r="E320" s="46"/>
      <c r="F320" s="4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46"/>
      <c r="W320" s="46"/>
      <c r="X320" s="46"/>
      <c r="Y320" s="46"/>
    </row>
    <row r="321" spans="1:25" ht="14.4">
      <c r="A321" s="46"/>
      <c r="B321" s="46"/>
      <c r="C321" s="46"/>
      <c r="D321" s="46"/>
      <c r="E321" s="46"/>
      <c r="F321" s="4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46"/>
      <c r="W321" s="46"/>
      <c r="X321" s="46"/>
      <c r="Y321" s="46"/>
    </row>
    <row r="322" spans="1:25" ht="14.4">
      <c r="A322" s="46"/>
      <c r="B322" s="46"/>
      <c r="C322" s="46"/>
      <c r="D322" s="46"/>
      <c r="E322" s="46"/>
      <c r="F322" s="4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46"/>
      <c r="W322" s="46"/>
      <c r="X322" s="46"/>
      <c r="Y322" s="46"/>
    </row>
    <row r="323" spans="1:25" ht="14.4">
      <c r="A323" s="46"/>
      <c r="B323" s="46"/>
      <c r="C323" s="46"/>
      <c r="D323" s="46"/>
      <c r="E323" s="46"/>
      <c r="F323" s="4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46"/>
      <c r="W323" s="46"/>
      <c r="X323" s="46"/>
      <c r="Y323" s="46"/>
    </row>
    <row r="324" spans="1:25" ht="14.4">
      <c r="A324" s="46"/>
      <c r="B324" s="46"/>
      <c r="C324" s="46"/>
      <c r="D324" s="46"/>
      <c r="E324" s="46"/>
      <c r="F324" s="4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46"/>
      <c r="W324" s="46"/>
      <c r="X324" s="46"/>
      <c r="Y324" s="46"/>
    </row>
    <row r="325" spans="1:25" ht="14.4">
      <c r="A325" s="46"/>
      <c r="B325" s="46"/>
      <c r="C325" s="46"/>
      <c r="D325" s="46"/>
      <c r="E325" s="46"/>
      <c r="F325" s="4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46"/>
      <c r="W325" s="46"/>
      <c r="X325" s="46"/>
      <c r="Y325" s="46"/>
    </row>
    <row r="326" spans="1:25" ht="14.4">
      <c r="A326" s="46"/>
      <c r="B326" s="46"/>
      <c r="C326" s="46"/>
      <c r="D326" s="46"/>
      <c r="E326" s="46"/>
      <c r="F326" s="4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46"/>
      <c r="W326" s="46"/>
      <c r="X326" s="46"/>
      <c r="Y326" s="46"/>
    </row>
    <row r="327" spans="1:25" ht="14.4">
      <c r="A327" s="46"/>
      <c r="B327" s="46"/>
      <c r="C327" s="46"/>
      <c r="D327" s="46"/>
      <c r="E327" s="46"/>
      <c r="F327" s="4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46"/>
      <c r="W327" s="46"/>
      <c r="X327" s="46"/>
      <c r="Y327" s="46"/>
    </row>
    <row r="328" spans="1:25" ht="14.4">
      <c r="A328" s="46"/>
      <c r="B328" s="46"/>
      <c r="C328" s="46"/>
      <c r="D328" s="46"/>
      <c r="E328" s="46"/>
      <c r="F328" s="4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46"/>
      <c r="W328" s="46"/>
      <c r="X328" s="46"/>
      <c r="Y328" s="46"/>
    </row>
    <row r="329" spans="1:25" ht="14.4">
      <c r="A329" s="46"/>
      <c r="B329" s="46"/>
      <c r="C329" s="46"/>
      <c r="D329" s="46"/>
      <c r="E329" s="46"/>
      <c r="F329" s="4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46"/>
      <c r="W329" s="46"/>
      <c r="X329" s="46"/>
      <c r="Y329" s="46"/>
    </row>
    <row r="330" spans="1:25" ht="14.4">
      <c r="A330" s="46"/>
      <c r="B330" s="46"/>
      <c r="C330" s="46"/>
      <c r="D330" s="46"/>
      <c r="E330" s="46"/>
      <c r="F330" s="4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46"/>
      <c r="W330" s="46"/>
      <c r="X330" s="46"/>
      <c r="Y330" s="46"/>
    </row>
    <row r="331" spans="1:25" ht="14.4">
      <c r="A331" s="46"/>
      <c r="B331" s="46"/>
      <c r="C331" s="46"/>
      <c r="D331" s="46"/>
      <c r="E331" s="46"/>
      <c r="F331" s="4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46"/>
      <c r="W331" s="46"/>
      <c r="X331" s="46"/>
      <c r="Y331" s="46"/>
    </row>
    <row r="332" spans="1:25" ht="14.4">
      <c r="A332" s="46"/>
      <c r="B332" s="46"/>
      <c r="C332" s="46"/>
      <c r="D332" s="46"/>
      <c r="E332" s="46"/>
      <c r="F332" s="4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46"/>
      <c r="W332" s="46"/>
      <c r="X332" s="46"/>
      <c r="Y332" s="46"/>
    </row>
    <row r="333" spans="1:25" ht="14.4">
      <c r="A333" s="46"/>
      <c r="B333" s="46"/>
      <c r="C333" s="46"/>
      <c r="D333" s="46"/>
      <c r="E333" s="46"/>
      <c r="F333" s="4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46"/>
      <c r="W333" s="46"/>
      <c r="X333" s="46"/>
      <c r="Y333" s="46"/>
    </row>
    <row r="334" spans="1:25" ht="14.4">
      <c r="A334" s="46"/>
      <c r="B334" s="46"/>
      <c r="C334" s="46"/>
      <c r="D334" s="46"/>
      <c r="E334" s="46"/>
      <c r="F334" s="4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46"/>
      <c r="W334" s="46"/>
      <c r="X334" s="46"/>
      <c r="Y334" s="46"/>
    </row>
    <row r="335" spans="1:25" ht="14.4">
      <c r="A335" s="46"/>
      <c r="B335" s="46"/>
      <c r="C335" s="46"/>
      <c r="D335" s="46"/>
      <c r="E335" s="46"/>
      <c r="F335" s="4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46"/>
      <c r="W335" s="46"/>
      <c r="X335" s="46"/>
      <c r="Y335" s="46"/>
    </row>
    <row r="336" spans="1:25" ht="14.4">
      <c r="A336" s="46"/>
      <c r="B336" s="46"/>
      <c r="C336" s="46"/>
      <c r="D336" s="46"/>
      <c r="E336" s="46"/>
      <c r="F336" s="4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46"/>
      <c r="W336" s="46"/>
      <c r="X336" s="46"/>
      <c r="Y336" s="46"/>
    </row>
    <row r="337" spans="1:25" ht="14.4">
      <c r="A337" s="46"/>
      <c r="B337" s="46"/>
      <c r="C337" s="46"/>
      <c r="D337" s="46"/>
      <c r="E337" s="46"/>
      <c r="F337" s="4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46"/>
      <c r="W337" s="46"/>
      <c r="X337" s="46"/>
      <c r="Y337" s="46"/>
    </row>
    <row r="338" spans="1:25" ht="14.4">
      <c r="A338" s="46"/>
      <c r="B338" s="46"/>
      <c r="C338" s="46"/>
      <c r="D338" s="46"/>
      <c r="E338" s="46"/>
      <c r="F338" s="4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46"/>
      <c r="W338" s="46"/>
      <c r="X338" s="46"/>
      <c r="Y338" s="46"/>
    </row>
    <row r="339" spans="1:25" ht="14.4">
      <c r="A339" s="46"/>
      <c r="B339" s="46"/>
      <c r="C339" s="46"/>
      <c r="D339" s="46"/>
      <c r="E339" s="46"/>
      <c r="F339" s="4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46"/>
      <c r="W339" s="46"/>
      <c r="X339" s="46"/>
      <c r="Y339" s="46"/>
    </row>
    <row r="340" spans="1:25" ht="14.4">
      <c r="A340" s="46"/>
      <c r="B340" s="46"/>
      <c r="C340" s="46"/>
      <c r="D340" s="46"/>
      <c r="E340" s="46"/>
      <c r="F340" s="4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46"/>
      <c r="W340" s="46"/>
      <c r="X340" s="46"/>
      <c r="Y340" s="46"/>
    </row>
    <row r="341" spans="1:25" ht="14.4">
      <c r="A341" s="46"/>
      <c r="B341" s="46"/>
      <c r="C341" s="46"/>
      <c r="D341" s="46"/>
      <c r="E341" s="46"/>
      <c r="F341" s="4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46"/>
      <c r="W341" s="46"/>
      <c r="X341" s="46"/>
      <c r="Y341" s="46"/>
    </row>
    <row r="342" spans="1:25" ht="14.4">
      <c r="A342" s="46"/>
      <c r="B342" s="46"/>
      <c r="C342" s="46"/>
      <c r="D342" s="46"/>
      <c r="E342" s="46"/>
      <c r="F342" s="4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46"/>
      <c r="W342" s="46"/>
      <c r="X342" s="46"/>
      <c r="Y342" s="46"/>
    </row>
    <row r="343" spans="1:25" ht="14.4">
      <c r="A343" s="46"/>
      <c r="B343" s="46"/>
      <c r="C343" s="46"/>
      <c r="D343" s="46"/>
      <c r="E343" s="46"/>
      <c r="F343" s="4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46"/>
      <c r="W343" s="46"/>
      <c r="X343" s="46"/>
      <c r="Y343" s="46"/>
    </row>
    <row r="344" spans="1:25" ht="14.4">
      <c r="A344" s="46"/>
      <c r="B344" s="46"/>
      <c r="C344" s="46"/>
      <c r="D344" s="46"/>
      <c r="E344" s="46"/>
      <c r="F344" s="4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46"/>
      <c r="W344" s="46"/>
      <c r="X344" s="46"/>
      <c r="Y344" s="46"/>
    </row>
    <row r="345" spans="1:25" ht="14.4">
      <c r="A345" s="46"/>
      <c r="B345" s="46"/>
      <c r="C345" s="46"/>
      <c r="D345" s="46"/>
      <c r="E345" s="46"/>
      <c r="F345" s="4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46"/>
      <c r="W345" s="46"/>
      <c r="X345" s="46"/>
      <c r="Y345" s="46"/>
    </row>
    <row r="346" spans="1:25" ht="14.4">
      <c r="A346" s="46"/>
      <c r="B346" s="46"/>
      <c r="C346" s="46"/>
      <c r="D346" s="46"/>
      <c r="E346" s="46"/>
      <c r="F346" s="4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46"/>
      <c r="W346" s="46"/>
      <c r="X346" s="46"/>
      <c r="Y346" s="46"/>
    </row>
    <row r="347" spans="1:25" ht="14.4">
      <c r="A347" s="46"/>
      <c r="B347" s="46"/>
      <c r="C347" s="46"/>
      <c r="D347" s="46"/>
      <c r="E347" s="46"/>
      <c r="F347" s="4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46"/>
      <c r="W347" s="46"/>
      <c r="X347" s="46"/>
      <c r="Y347" s="46"/>
    </row>
    <row r="348" spans="1:25" ht="14.4">
      <c r="A348" s="46"/>
      <c r="B348" s="46"/>
      <c r="C348" s="46"/>
      <c r="D348" s="46"/>
      <c r="E348" s="46"/>
      <c r="F348" s="4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46"/>
      <c r="W348" s="46"/>
      <c r="X348" s="46"/>
      <c r="Y348" s="46"/>
    </row>
    <row r="349" spans="1:25" ht="14.4">
      <c r="A349" s="46"/>
      <c r="B349" s="46"/>
      <c r="C349" s="46"/>
      <c r="D349" s="46"/>
      <c r="E349" s="46"/>
      <c r="F349" s="4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46"/>
      <c r="W349" s="46"/>
      <c r="X349" s="46"/>
      <c r="Y349" s="46"/>
    </row>
    <row r="350" spans="1:25" ht="14.4">
      <c r="A350" s="46"/>
      <c r="B350" s="46"/>
      <c r="C350" s="46"/>
      <c r="D350" s="46"/>
      <c r="E350" s="46"/>
      <c r="F350" s="4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46"/>
      <c r="W350" s="46"/>
      <c r="X350" s="46"/>
      <c r="Y350" s="46"/>
    </row>
    <row r="351" spans="1:25" ht="14.4">
      <c r="A351" s="46"/>
      <c r="B351" s="46"/>
      <c r="C351" s="46"/>
      <c r="D351" s="46"/>
      <c r="E351" s="46"/>
      <c r="F351" s="4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46"/>
      <c r="W351" s="46"/>
      <c r="X351" s="46"/>
      <c r="Y351" s="46"/>
    </row>
    <row r="352" spans="1:25" ht="14.4">
      <c r="A352" s="46"/>
      <c r="B352" s="46"/>
      <c r="C352" s="46"/>
      <c r="D352" s="46"/>
      <c r="E352" s="46"/>
      <c r="F352" s="4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46"/>
      <c r="W352" s="46"/>
      <c r="X352" s="46"/>
      <c r="Y352" s="46"/>
    </row>
    <row r="353" spans="1:25" ht="14.4">
      <c r="A353" s="46"/>
      <c r="B353" s="46"/>
      <c r="C353" s="46"/>
      <c r="D353" s="46"/>
      <c r="E353" s="46"/>
      <c r="F353" s="4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46"/>
      <c r="W353" s="46"/>
      <c r="X353" s="46"/>
      <c r="Y353" s="46"/>
    </row>
    <row r="354" spans="1:25" ht="14.4">
      <c r="A354" s="46"/>
      <c r="B354" s="46"/>
      <c r="C354" s="46"/>
      <c r="D354" s="46"/>
      <c r="E354" s="46"/>
      <c r="F354" s="4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46"/>
      <c r="W354" s="46"/>
      <c r="X354" s="46"/>
      <c r="Y354" s="46"/>
    </row>
    <row r="355" spans="1:25" ht="14.4">
      <c r="A355" s="46"/>
      <c r="B355" s="46"/>
      <c r="C355" s="46"/>
      <c r="D355" s="46"/>
      <c r="E355" s="46"/>
      <c r="F355" s="4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46"/>
      <c r="W355" s="46"/>
      <c r="X355" s="46"/>
      <c r="Y355" s="46"/>
    </row>
    <row r="356" spans="1:25" ht="14.4">
      <c r="A356" s="46"/>
      <c r="B356" s="46"/>
      <c r="C356" s="46"/>
      <c r="D356" s="46"/>
      <c r="E356" s="46"/>
      <c r="F356" s="4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46"/>
      <c r="W356" s="46"/>
      <c r="X356" s="46"/>
      <c r="Y356" s="46"/>
    </row>
    <row r="357" spans="1:25" ht="14.4">
      <c r="A357" s="46"/>
      <c r="B357" s="46"/>
      <c r="C357" s="46"/>
      <c r="D357" s="46"/>
      <c r="E357" s="46"/>
      <c r="F357" s="4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46"/>
      <c r="W357" s="46"/>
      <c r="X357" s="46"/>
      <c r="Y357" s="46"/>
    </row>
    <row r="358" spans="1:25" ht="14.4">
      <c r="A358" s="46"/>
      <c r="B358" s="46"/>
      <c r="C358" s="46"/>
      <c r="D358" s="46"/>
      <c r="E358" s="46"/>
      <c r="F358" s="4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46"/>
      <c r="W358" s="46"/>
      <c r="X358" s="46"/>
      <c r="Y358" s="46"/>
    </row>
    <row r="359" spans="1:25" ht="14.4">
      <c r="A359" s="46"/>
      <c r="B359" s="46"/>
      <c r="C359" s="46"/>
      <c r="D359" s="46"/>
      <c r="E359" s="46"/>
      <c r="F359" s="4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46"/>
      <c r="W359" s="46"/>
      <c r="X359" s="46"/>
      <c r="Y359" s="46"/>
    </row>
    <row r="360" spans="1:25" ht="14.4">
      <c r="A360" s="46"/>
      <c r="B360" s="46"/>
      <c r="C360" s="46"/>
      <c r="D360" s="46"/>
      <c r="E360" s="46"/>
      <c r="F360" s="4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46"/>
      <c r="W360" s="46"/>
      <c r="X360" s="46"/>
      <c r="Y360" s="46"/>
    </row>
    <row r="361" spans="1:25" ht="14.4">
      <c r="A361" s="46"/>
      <c r="B361" s="46"/>
      <c r="C361" s="46"/>
      <c r="D361" s="46"/>
      <c r="E361" s="46"/>
      <c r="F361" s="4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46"/>
      <c r="W361" s="46"/>
      <c r="X361" s="46"/>
      <c r="Y361" s="46"/>
    </row>
    <row r="362" spans="1:25" ht="14.4">
      <c r="A362" s="46"/>
      <c r="B362" s="46"/>
      <c r="C362" s="46"/>
      <c r="D362" s="46"/>
      <c r="E362" s="46"/>
      <c r="F362" s="4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46"/>
      <c r="W362" s="46"/>
      <c r="X362" s="46"/>
      <c r="Y362" s="46"/>
    </row>
    <row r="363" spans="1:25" ht="14.4">
      <c r="A363" s="46"/>
      <c r="B363" s="46"/>
      <c r="C363" s="46"/>
      <c r="D363" s="46"/>
      <c r="E363" s="46"/>
      <c r="F363" s="4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46"/>
      <c r="W363" s="46"/>
      <c r="X363" s="46"/>
      <c r="Y363" s="46"/>
    </row>
    <row r="364" spans="1:25" ht="14.4">
      <c r="A364" s="46"/>
      <c r="B364" s="46"/>
      <c r="C364" s="46"/>
      <c r="D364" s="46"/>
      <c r="E364" s="46"/>
      <c r="F364" s="4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46"/>
      <c r="W364" s="46"/>
      <c r="X364" s="46"/>
      <c r="Y364" s="46"/>
    </row>
    <row r="365" spans="1:25" ht="14.4">
      <c r="A365" s="46"/>
      <c r="B365" s="46"/>
      <c r="C365" s="46"/>
      <c r="D365" s="46"/>
      <c r="E365" s="46"/>
      <c r="F365" s="4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46"/>
      <c r="W365" s="46"/>
      <c r="X365" s="46"/>
      <c r="Y365" s="46"/>
    </row>
    <row r="366" spans="1:25" ht="14.4">
      <c r="A366" s="46"/>
      <c r="B366" s="46"/>
      <c r="C366" s="46"/>
      <c r="D366" s="46"/>
      <c r="E366" s="46"/>
      <c r="F366" s="4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46"/>
      <c r="W366" s="46"/>
      <c r="X366" s="46"/>
      <c r="Y366" s="46"/>
    </row>
    <row r="367" spans="1:25" ht="14.4">
      <c r="A367" s="46"/>
      <c r="B367" s="46"/>
      <c r="C367" s="46"/>
      <c r="D367" s="46"/>
      <c r="E367" s="46"/>
      <c r="F367" s="4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46"/>
      <c r="W367" s="46"/>
      <c r="X367" s="46"/>
      <c r="Y367" s="46"/>
    </row>
    <row r="368" spans="1:25" ht="14.4">
      <c r="A368" s="46"/>
      <c r="B368" s="46"/>
      <c r="C368" s="46"/>
      <c r="D368" s="46"/>
      <c r="E368" s="46"/>
      <c r="F368" s="4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46"/>
      <c r="W368" s="46"/>
      <c r="X368" s="46"/>
      <c r="Y368" s="46"/>
    </row>
    <row r="369" spans="1:25" ht="14.4">
      <c r="A369" s="46"/>
      <c r="B369" s="46"/>
      <c r="C369" s="46"/>
      <c r="D369" s="46"/>
      <c r="E369" s="46"/>
      <c r="F369" s="4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46"/>
      <c r="W369" s="46"/>
      <c r="X369" s="46"/>
      <c r="Y369" s="46"/>
    </row>
    <row r="370" spans="1:25" ht="14.4">
      <c r="A370" s="46"/>
      <c r="B370" s="46"/>
      <c r="C370" s="46"/>
      <c r="D370" s="46"/>
      <c r="E370" s="46"/>
      <c r="F370" s="4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46"/>
      <c r="W370" s="46"/>
      <c r="X370" s="46"/>
      <c r="Y370" s="46"/>
    </row>
    <row r="371" spans="1:25" ht="14.4">
      <c r="A371" s="46"/>
      <c r="B371" s="46"/>
      <c r="C371" s="46"/>
      <c r="D371" s="46"/>
      <c r="E371" s="46"/>
      <c r="F371" s="4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46"/>
      <c r="W371" s="46"/>
      <c r="X371" s="46"/>
      <c r="Y371" s="46"/>
    </row>
    <row r="372" spans="1:25" ht="14.4">
      <c r="A372" s="46"/>
      <c r="B372" s="46"/>
      <c r="C372" s="46"/>
      <c r="D372" s="46"/>
      <c r="E372" s="46"/>
      <c r="F372" s="4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46"/>
      <c r="W372" s="46"/>
      <c r="X372" s="46"/>
      <c r="Y372" s="46"/>
    </row>
    <row r="373" spans="1:25" ht="14.4">
      <c r="A373" s="46"/>
      <c r="B373" s="46"/>
      <c r="C373" s="46"/>
      <c r="D373" s="46"/>
      <c r="E373" s="46"/>
      <c r="F373" s="4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46"/>
      <c r="W373" s="46"/>
      <c r="X373" s="46"/>
      <c r="Y373" s="46"/>
    </row>
    <row r="374" spans="1:25" ht="14.4">
      <c r="A374" s="46"/>
      <c r="B374" s="46"/>
      <c r="C374" s="46"/>
      <c r="D374" s="46"/>
      <c r="E374" s="46"/>
      <c r="F374" s="4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46"/>
      <c r="W374" s="46"/>
      <c r="X374" s="46"/>
      <c r="Y374" s="46"/>
    </row>
    <row r="375" spans="1:25" ht="14.4">
      <c r="A375" s="46"/>
      <c r="B375" s="46"/>
      <c r="C375" s="46"/>
      <c r="D375" s="46"/>
      <c r="E375" s="46"/>
      <c r="F375" s="4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46"/>
      <c r="W375" s="46"/>
      <c r="X375" s="46"/>
      <c r="Y375" s="46"/>
    </row>
    <row r="376" spans="1:25" ht="14.4">
      <c r="A376" s="46"/>
      <c r="B376" s="46"/>
      <c r="C376" s="46"/>
      <c r="D376" s="46"/>
      <c r="E376" s="46"/>
      <c r="F376" s="4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46"/>
      <c r="W376" s="46"/>
      <c r="X376" s="46"/>
      <c r="Y376" s="46"/>
    </row>
    <row r="377" spans="1:25" ht="14.4">
      <c r="A377" s="46"/>
      <c r="B377" s="46"/>
      <c r="C377" s="46"/>
      <c r="D377" s="46"/>
      <c r="E377" s="46"/>
      <c r="F377" s="4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46"/>
      <c r="W377" s="46"/>
      <c r="X377" s="46"/>
      <c r="Y377" s="46"/>
    </row>
    <row r="378" spans="1:25" ht="14.4">
      <c r="A378" s="46"/>
      <c r="B378" s="46"/>
      <c r="C378" s="46"/>
      <c r="D378" s="46"/>
      <c r="E378" s="46"/>
      <c r="F378" s="4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46"/>
      <c r="W378" s="46"/>
      <c r="X378" s="46"/>
      <c r="Y378" s="46"/>
    </row>
    <row r="379" spans="1:25" ht="14.4">
      <c r="A379" s="46"/>
      <c r="B379" s="46"/>
      <c r="C379" s="46"/>
      <c r="D379" s="46"/>
      <c r="E379" s="46"/>
      <c r="F379" s="4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46"/>
      <c r="W379" s="46"/>
      <c r="X379" s="46"/>
      <c r="Y379" s="46"/>
    </row>
    <row r="380" spans="1:25" ht="14.4">
      <c r="A380" s="46"/>
      <c r="B380" s="46"/>
      <c r="C380" s="46"/>
      <c r="D380" s="46"/>
      <c r="E380" s="46"/>
      <c r="F380" s="4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46"/>
      <c r="W380" s="46"/>
      <c r="X380" s="46"/>
      <c r="Y380" s="46"/>
    </row>
    <row r="381" spans="1:25" ht="14.4">
      <c r="A381" s="46"/>
      <c r="B381" s="46"/>
      <c r="C381" s="46"/>
      <c r="D381" s="46"/>
      <c r="E381" s="46"/>
      <c r="F381" s="4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46"/>
      <c r="W381" s="46"/>
      <c r="X381" s="46"/>
      <c r="Y381" s="46"/>
    </row>
    <row r="382" spans="1:25" ht="14.4">
      <c r="A382" s="46"/>
      <c r="B382" s="46"/>
      <c r="C382" s="46"/>
      <c r="D382" s="46"/>
      <c r="E382" s="46"/>
      <c r="F382" s="4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46"/>
      <c r="W382" s="46"/>
      <c r="X382" s="46"/>
      <c r="Y382" s="46"/>
    </row>
    <row r="383" spans="1:25" ht="14.4">
      <c r="A383" s="46"/>
      <c r="B383" s="46"/>
      <c r="C383" s="46"/>
      <c r="D383" s="46"/>
      <c r="E383" s="46"/>
      <c r="F383" s="4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46"/>
      <c r="W383" s="46"/>
      <c r="X383" s="46"/>
      <c r="Y383" s="46"/>
    </row>
    <row r="384" spans="1:25" ht="14.4">
      <c r="A384" s="46"/>
      <c r="B384" s="46"/>
      <c r="C384" s="46"/>
      <c r="D384" s="46"/>
      <c r="E384" s="46"/>
      <c r="F384" s="4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46"/>
      <c r="W384" s="46"/>
      <c r="X384" s="46"/>
      <c r="Y384" s="46"/>
    </row>
    <row r="385" spans="1:25" ht="14.4">
      <c r="A385" s="46"/>
      <c r="B385" s="46"/>
      <c r="C385" s="46"/>
      <c r="D385" s="46"/>
      <c r="E385" s="46"/>
      <c r="F385" s="4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46"/>
      <c r="W385" s="46"/>
      <c r="X385" s="46"/>
      <c r="Y385" s="46"/>
    </row>
    <row r="386" spans="1:25" ht="14.4">
      <c r="A386" s="46"/>
      <c r="B386" s="46"/>
      <c r="C386" s="46"/>
      <c r="D386" s="46"/>
      <c r="E386" s="46"/>
      <c r="F386" s="4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46"/>
      <c r="W386" s="46"/>
      <c r="X386" s="46"/>
      <c r="Y386" s="46"/>
    </row>
    <row r="387" spans="1:25" ht="14.4">
      <c r="A387" s="46"/>
      <c r="B387" s="46"/>
      <c r="C387" s="46"/>
      <c r="D387" s="46"/>
      <c r="E387" s="46"/>
      <c r="F387" s="4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46"/>
      <c r="W387" s="46"/>
      <c r="X387" s="46"/>
      <c r="Y387" s="46"/>
    </row>
    <row r="388" spans="1:25" ht="14.4">
      <c r="A388" s="46"/>
      <c r="B388" s="46"/>
      <c r="C388" s="46"/>
      <c r="D388" s="46"/>
      <c r="E388" s="46"/>
      <c r="F388" s="4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46"/>
      <c r="W388" s="46"/>
      <c r="X388" s="46"/>
      <c r="Y388" s="46"/>
    </row>
    <row r="389" spans="1:25" ht="14.4">
      <c r="A389" s="46"/>
      <c r="B389" s="46"/>
      <c r="C389" s="46"/>
      <c r="D389" s="46"/>
      <c r="E389" s="46"/>
      <c r="F389" s="4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46"/>
      <c r="W389" s="46"/>
      <c r="X389" s="46"/>
      <c r="Y389" s="46"/>
    </row>
    <row r="390" spans="1:25" ht="14.4">
      <c r="A390" s="46"/>
      <c r="B390" s="46"/>
      <c r="C390" s="46"/>
      <c r="D390" s="46"/>
      <c r="E390" s="46"/>
      <c r="F390" s="4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46"/>
      <c r="W390" s="46"/>
      <c r="X390" s="46"/>
      <c r="Y390" s="46"/>
    </row>
    <row r="391" spans="1:25" ht="14.4">
      <c r="A391" s="46"/>
      <c r="B391" s="46"/>
      <c r="C391" s="46"/>
      <c r="D391" s="46"/>
      <c r="E391" s="46"/>
      <c r="F391" s="4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46"/>
      <c r="W391" s="46"/>
      <c r="X391" s="46"/>
      <c r="Y391" s="46"/>
    </row>
    <row r="392" spans="1:25" ht="14.4">
      <c r="A392" s="46"/>
      <c r="B392" s="46"/>
      <c r="C392" s="46"/>
      <c r="D392" s="46"/>
      <c r="E392" s="46"/>
      <c r="F392" s="4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46"/>
      <c r="W392" s="46"/>
      <c r="X392" s="46"/>
      <c r="Y392" s="46"/>
    </row>
    <row r="393" spans="1:25" ht="14.4">
      <c r="A393" s="46"/>
      <c r="B393" s="46"/>
      <c r="C393" s="46"/>
      <c r="D393" s="46"/>
      <c r="E393" s="46"/>
      <c r="F393" s="4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46"/>
      <c r="W393" s="46"/>
      <c r="X393" s="46"/>
      <c r="Y393" s="46"/>
    </row>
    <row r="394" spans="1:25" ht="14.4">
      <c r="A394" s="46"/>
      <c r="B394" s="46"/>
      <c r="C394" s="46"/>
      <c r="D394" s="46"/>
      <c r="E394" s="46"/>
      <c r="F394" s="4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46"/>
      <c r="W394" s="46"/>
      <c r="X394" s="46"/>
      <c r="Y394" s="46"/>
    </row>
    <row r="395" spans="1:25" ht="14.4">
      <c r="A395" s="46"/>
      <c r="B395" s="46"/>
      <c r="C395" s="46"/>
      <c r="D395" s="46"/>
      <c r="E395" s="46"/>
      <c r="F395" s="4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46"/>
      <c r="W395" s="46"/>
      <c r="X395" s="46"/>
      <c r="Y395" s="46"/>
    </row>
    <row r="396" spans="1:25" ht="14.4">
      <c r="A396" s="46"/>
      <c r="B396" s="46"/>
      <c r="C396" s="46"/>
      <c r="D396" s="46"/>
      <c r="E396" s="46"/>
      <c r="F396" s="4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46"/>
      <c r="W396" s="46"/>
      <c r="X396" s="46"/>
      <c r="Y396" s="46"/>
    </row>
    <row r="397" spans="1:25" ht="14.4">
      <c r="A397" s="46"/>
      <c r="B397" s="46"/>
      <c r="C397" s="46"/>
      <c r="D397" s="46"/>
      <c r="E397" s="46"/>
      <c r="F397" s="4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46"/>
      <c r="W397" s="46"/>
      <c r="X397" s="46"/>
      <c r="Y397" s="46"/>
    </row>
    <row r="398" spans="1:25" ht="14.4">
      <c r="A398" s="46"/>
      <c r="B398" s="46"/>
      <c r="C398" s="46"/>
      <c r="D398" s="46"/>
      <c r="E398" s="46"/>
      <c r="F398" s="4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46"/>
      <c r="W398" s="46"/>
      <c r="X398" s="46"/>
      <c r="Y398" s="46"/>
    </row>
    <row r="399" spans="1:25" ht="14.4">
      <c r="A399" s="46"/>
      <c r="B399" s="46"/>
      <c r="C399" s="46"/>
      <c r="D399" s="46"/>
      <c r="E399" s="46"/>
      <c r="F399" s="4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46"/>
      <c r="W399" s="46"/>
      <c r="X399" s="46"/>
      <c r="Y399" s="46"/>
    </row>
    <row r="400" spans="1:25" ht="14.4">
      <c r="A400" s="46"/>
      <c r="B400" s="46"/>
      <c r="C400" s="46"/>
      <c r="D400" s="46"/>
      <c r="E400" s="46"/>
      <c r="F400" s="4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46"/>
      <c r="W400" s="46"/>
      <c r="X400" s="46"/>
      <c r="Y400" s="46"/>
    </row>
    <row r="401" spans="1:25" ht="14.4">
      <c r="A401" s="46"/>
      <c r="B401" s="46"/>
      <c r="C401" s="46"/>
      <c r="D401" s="46"/>
      <c r="E401" s="46"/>
      <c r="F401" s="4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46"/>
      <c r="W401" s="46"/>
      <c r="X401" s="46"/>
      <c r="Y401" s="46"/>
    </row>
    <row r="402" spans="1:25" ht="14.4">
      <c r="A402" s="46"/>
      <c r="B402" s="46"/>
      <c r="C402" s="46"/>
      <c r="D402" s="46"/>
      <c r="E402" s="46"/>
      <c r="F402" s="4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46"/>
      <c r="W402" s="46"/>
      <c r="X402" s="46"/>
      <c r="Y402" s="46"/>
    </row>
    <row r="403" spans="1:25" ht="14.4">
      <c r="A403" s="46"/>
      <c r="B403" s="46"/>
      <c r="C403" s="46"/>
      <c r="D403" s="46"/>
      <c r="E403" s="46"/>
      <c r="F403" s="4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46"/>
      <c r="W403" s="46"/>
      <c r="X403" s="46"/>
      <c r="Y403" s="46"/>
    </row>
    <row r="404" spans="1:25" ht="14.4">
      <c r="A404" s="46"/>
      <c r="B404" s="46"/>
      <c r="C404" s="46"/>
      <c r="D404" s="46"/>
      <c r="E404" s="46"/>
      <c r="F404" s="4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46"/>
      <c r="W404" s="46"/>
      <c r="X404" s="46"/>
      <c r="Y404" s="46"/>
    </row>
    <row r="405" spans="1:25" ht="14.4">
      <c r="A405" s="46"/>
      <c r="B405" s="46"/>
      <c r="C405" s="46"/>
      <c r="D405" s="46"/>
      <c r="E405" s="46"/>
      <c r="F405" s="4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46"/>
      <c r="W405" s="46"/>
      <c r="X405" s="46"/>
      <c r="Y405" s="46"/>
    </row>
    <row r="406" spans="1:25" ht="14.4">
      <c r="A406" s="46"/>
      <c r="B406" s="46"/>
      <c r="C406" s="46"/>
      <c r="D406" s="46"/>
      <c r="E406" s="46"/>
      <c r="F406" s="4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46"/>
      <c r="W406" s="46"/>
      <c r="X406" s="46"/>
      <c r="Y406" s="46"/>
    </row>
    <row r="407" spans="1:25" ht="14.4">
      <c r="A407" s="46"/>
      <c r="B407" s="46"/>
      <c r="C407" s="46"/>
      <c r="D407" s="46"/>
      <c r="E407" s="46"/>
      <c r="F407" s="4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46"/>
      <c r="W407" s="46"/>
      <c r="X407" s="46"/>
      <c r="Y407" s="46"/>
    </row>
    <row r="408" spans="1:25" ht="14.4">
      <c r="A408" s="46"/>
      <c r="B408" s="46"/>
      <c r="C408" s="46"/>
      <c r="D408" s="46"/>
      <c r="E408" s="46"/>
      <c r="F408" s="4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46"/>
      <c r="W408" s="46"/>
      <c r="X408" s="46"/>
      <c r="Y408" s="46"/>
    </row>
    <row r="409" spans="1:25" ht="14.4">
      <c r="A409" s="46"/>
      <c r="B409" s="46"/>
      <c r="C409" s="46"/>
      <c r="D409" s="46"/>
      <c r="E409" s="46"/>
      <c r="F409" s="4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46"/>
      <c r="W409" s="46"/>
      <c r="X409" s="46"/>
      <c r="Y409" s="46"/>
    </row>
    <row r="410" spans="1:25" ht="14.4">
      <c r="A410" s="46"/>
      <c r="B410" s="46"/>
      <c r="C410" s="46"/>
      <c r="D410" s="46"/>
      <c r="E410" s="46"/>
      <c r="F410" s="4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46"/>
      <c r="W410" s="46"/>
      <c r="X410" s="46"/>
      <c r="Y410" s="46"/>
    </row>
    <row r="411" spans="1:25" ht="14.4">
      <c r="A411" s="46"/>
      <c r="B411" s="46"/>
      <c r="C411" s="46"/>
      <c r="D411" s="46"/>
      <c r="E411" s="46"/>
      <c r="F411" s="4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46"/>
      <c r="W411" s="46"/>
      <c r="X411" s="46"/>
      <c r="Y411" s="46"/>
    </row>
    <row r="412" spans="1:25" ht="14.4">
      <c r="A412" s="46"/>
      <c r="B412" s="46"/>
      <c r="C412" s="46"/>
      <c r="D412" s="46"/>
      <c r="E412" s="46"/>
      <c r="F412" s="4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46"/>
      <c r="W412" s="46"/>
      <c r="X412" s="46"/>
      <c r="Y412" s="46"/>
    </row>
    <row r="413" spans="1:25" ht="14.4">
      <c r="A413" s="46"/>
      <c r="B413" s="46"/>
      <c r="C413" s="46"/>
      <c r="D413" s="46"/>
      <c r="E413" s="46"/>
      <c r="F413" s="4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46"/>
      <c r="W413" s="46"/>
      <c r="X413" s="46"/>
      <c r="Y413" s="46"/>
    </row>
    <row r="414" spans="1:25" ht="14.4">
      <c r="A414" s="46"/>
      <c r="B414" s="46"/>
      <c r="C414" s="46"/>
      <c r="D414" s="46"/>
      <c r="E414" s="46"/>
      <c r="F414" s="4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46"/>
      <c r="W414" s="46"/>
      <c r="X414" s="46"/>
      <c r="Y414" s="46"/>
    </row>
    <row r="415" spans="1:25" ht="14.4">
      <c r="A415" s="46"/>
      <c r="B415" s="46"/>
      <c r="C415" s="46"/>
      <c r="D415" s="46"/>
      <c r="E415" s="46"/>
      <c r="F415" s="4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46"/>
      <c r="W415" s="46"/>
      <c r="X415" s="46"/>
      <c r="Y415" s="46"/>
    </row>
    <row r="416" spans="1:25" ht="14.4">
      <c r="A416" s="46"/>
      <c r="B416" s="46"/>
      <c r="C416" s="46"/>
      <c r="D416" s="46"/>
      <c r="E416" s="46"/>
      <c r="F416" s="4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46"/>
      <c r="W416" s="46"/>
      <c r="X416" s="46"/>
      <c r="Y416" s="46"/>
    </row>
    <row r="417" spans="1:25" ht="14.4">
      <c r="A417" s="46"/>
      <c r="B417" s="46"/>
      <c r="C417" s="46"/>
      <c r="D417" s="46"/>
      <c r="E417" s="46"/>
      <c r="F417" s="4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46"/>
      <c r="W417" s="46"/>
      <c r="X417" s="46"/>
      <c r="Y417" s="46"/>
    </row>
    <row r="418" spans="1:25" ht="14.4">
      <c r="A418" s="46"/>
      <c r="B418" s="46"/>
      <c r="C418" s="46"/>
      <c r="D418" s="46"/>
      <c r="E418" s="46"/>
      <c r="F418" s="4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46"/>
      <c r="W418" s="46"/>
      <c r="X418" s="46"/>
      <c r="Y418" s="46"/>
    </row>
    <row r="419" spans="1:25" ht="14.4">
      <c r="A419" s="46"/>
      <c r="B419" s="46"/>
      <c r="C419" s="46"/>
      <c r="D419" s="46"/>
      <c r="E419" s="46"/>
      <c r="F419" s="4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46"/>
      <c r="W419" s="46"/>
      <c r="X419" s="46"/>
      <c r="Y419" s="46"/>
    </row>
    <row r="420" spans="1:25" ht="14.4">
      <c r="A420" s="46"/>
      <c r="B420" s="46"/>
      <c r="C420" s="46"/>
      <c r="D420" s="46"/>
      <c r="E420" s="46"/>
      <c r="F420" s="4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46"/>
      <c r="W420" s="46"/>
      <c r="X420" s="46"/>
      <c r="Y420" s="46"/>
    </row>
    <row r="421" spans="1:25" ht="14.4">
      <c r="A421" s="46"/>
      <c r="B421" s="46"/>
      <c r="C421" s="46"/>
      <c r="D421" s="46"/>
      <c r="E421" s="46"/>
      <c r="F421" s="4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46"/>
      <c r="W421" s="46"/>
      <c r="X421" s="46"/>
      <c r="Y421" s="46"/>
    </row>
    <row r="422" spans="1:25" ht="14.4">
      <c r="A422" s="46"/>
      <c r="B422" s="46"/>
      <c r="C422" s="46"/>
      <c r="D422" s="46"/>
      <c r="E422" s="46"/>
      <c r="F422" s="4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46"/>
      <c r="W422" s="46"/>
      <c r="X422" s="46"/>
      <c r="Y422" s="46"/>
    </row>
    <row r="423" spans="1:25" ht="14.4">
      <c r="A423" s="46"/>
      <c r="B423" s="46"/>
      <c r="C423" s="46"/>
      <c r="D423" s="46"/>
      <c r="E423" s="46"/>
      <c r="F423" s="4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46"/>
      <c r="W423" s="46"/>
      <c r="X423" s="46"/>
      <c r="Y423" s="46"/>
    </row>
    <row r="424" spans="1:25" ht="14.4">
      <c r="A424" s="46"/>
      <c r="B424" s="46"/>
      <c r="C424" s="46"/>
      <c r="D424" s="46"/>
      <c r="E424" s="46"/>
      <c r="F424" s="4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46"/>
      <c r="W424" s="46"/>
      <c r="X424" s="46"/>
      <c r="Y424" s="46"/>
    </row>
    <row r="425" spans="1:25" ht="14.4">
      <c r="A425" s="46"/>
      <c r="B425" s="46"/>
      <c r="C425" s="46"/>
      <c r="D425" s="46"/>
      <c r="E425" s="46"/>
      <c r="F425" s="4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46"/>
      <c r="W425" s="46"/>
      <c r="X425" s="46"/>
      <c r="Y425" s="46"/>
    </row>
    <row r="426" spans="1:25" ht="14.4">
      <c r="A426" s="46"/>
      <c r="B426" s="46"/>
      <c r="C426" s="46"/>
      <c r="D426" s="46"/>
      <c r="E426" s="46"/>
      <c r="F426" s="4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46"/>
      <c r="W426" s="46"/>
      <c r="X426" s="46"/>
      <c r="Y426" s="46"/>
    </row>
    <row r="427" spans="1:25" ht="14.4">
      <c r="A427" s="46"/>
      <c r="B427" s="46"/>
      <c r="C427" s="46"/>
      <c r="D427" s="46"/>
      <c r="E427" s="46"/>
      <c r="F427" s="4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46"/>
      <c r="W427" s="46"/>
      <c r="X427" s="46"/>
      <c r="Y427" s="46"/>
    </row>
    <row r="428" spans="1:25" ht="14.4">
      <c r="A428" s="46"/>
      <c r="B428" s="46"/>
      <c r="C428" s="46"/>
      <c r="D428" s="46"/>
      <c r="E428" s="46"/>
      <c r="F428" s="4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46"/>
      <c r="W428" s="46"/>
      <c r="X428" s="46"/>
      <c r="Y428" s="46"/>
    </row>
    <row r="429" spans="1:25" ht="14.4">
      <c r="A429" s="46"/>
      <c r="B429" s="46"/>
      <c r="C429" s="46"/>
      <c r="D429" s="46"/>
      <c r="E429" s="46"/>
      <c r="F429" s="4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46"/>
      <c r="W429" s="46"/>
      <c r="X429" s="46"/>
      <c r="Y429" s="46"/>
    </row>
    <row r="430" spans="1:25" ht="14.4">
      <c r="A430" s="46"/>
      <c r="B430" s="46"/>
      <c r="C430" s="46"/>
      <c r="D430" s="46"/>
      <c r="E430" s="46"/>
      <c r="F430" s="4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46"/>
      <c r="W430" s="46"/>
      <c r="X430" s="46"/>
      <c r="Y430" s="46"/>
    </row>
    <row r="431" spans="1:25" ht="14.4">
      <c r="A431" s="46"/>
      <c r="B431" s="46"/>
      <c r="C431" s="46"/>
      <c r="D431" s="46"/>
      <c r="E431" s="46"/>
      <c r="F431" s="4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46"/>
      <c r="W431" s="46"/>
      <c r="X431" s="46"/>
      <c r="Y431" s="46"/>
    </row>
    <row r="432" spans="1:25" ht="14.4">
      <c r="A432" s="46"/>
      <c r="B432" s="46"/>
      <c r="C432" s="46"/>
      <c r="D432" s="46"/>
      <c r="E432" s="46"/>
      <c r="F432" s="4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46"/>
      <c r="W432" s="46"/>
      <c r="X432" s="46"/>
      <c r="Y432" s="46"/>
    </row>
    <row r="433" spans="1:25" ht="14.4">
      <c r="A433" s="46"/>
      <c r="B433" s="46"/>
      <c r="C433" s="46"/>
      <c r="D433" s="46"/>
      <c r="E433" s="46"/>
      <c r="F433" s="4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46"/>
      <c r="W433" s="46"/>
      <c r="X433" s="46"/>
      <c r="Y433" s="46"/>
    </row>
    <row r="434" spans="1:25" ht="14.4">
      <c r="A434" s="46"/>
      <c r="B434" s="46"/>
      <c r="C434" s="46"/>
      <c r="D434" s="46"/>
      <c r="E434" s="46"/>
      <c r="F434" s="4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46"/>
      <c r="W434" s="46"/>
      <c r="X434" s="46"/>
      <c r="Y434" s="46"/>
    </row>
    <row r="435" spans="1:25" ht="14.4">
      <c r="A435" s="46"/>
      <c r="B435" s="46"/>
      <c r="C435" s="46"/>
      <c r="D435" s="46"/>
      <c r="E435" s="46"/>
      <c r="F435" s="4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46"/>
      <c r="W435" s="46"/>
      <c r="X435" s="46"/>
      <c r="Y435" s="46"/>
    </row>
    <row r="436" spans="1:25" ht="14.4">
      <c r="A436" s="46"/>
      <c r="B436" s="46"/>
      <c r="C436" s="46"/>
      <c r="D436" s="46"/>
      <c r="E436" s="46"/>
      <c r="F436" s="4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46"/>
      <c r="W436" s="46"/>
      <c r="X436" s="46"/>
      <c r="Y436" s="46"/>
    </row>
    <row r="437" spans="1:25" ht="14.4">
      <c r="A437" s="46"/>
      <c r="B437" s="46"/>
      <c r="C437" s="46"/>
      <c r="D437" s="46"/>
      <c r="E437" s="46"/>
      <c r="F437" s="4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46"/>
      <c r="W437" s="46"/>
      <c r="X437" s="46"/>
      <c r="Y437" s="46"/>
    </row>
    <row r="438" spans="1:25" ht="14.4">
      <c r="A438" s="46"/>
      <c r="B438" s="46"/>
      <c r="C438" s="46"/>
      <c r="D438" s="46"/>
      <c r="E438" s="46"/>
      <c r="F438" s="4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46"/>
      <c r="W438" s="46"/>
      <c r="X438" s="46"/>
      <c r="Y438" s="46"/>
    </row>
    <row r="439" spans="1:25" ht="14.4">
      <c r="A439" s="46"/>
      <c r="B439" s="46"/>
      <c r="C439" s="46"/>
      <c r="D439" s="46"/>
      <c r="E439" s="46"/>
      <c r="F439" s="4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46"/>
      <c r="W439" s="46"/>
      <c r="X439" s="46"/>
      <c r="Y439" s="46"/>
    </row>
    <row r="440" spans="1:25" ht="14.4">
      <c r="A440" s="46"/>
      <c r="B440" s="46"/>
      <c r="C440" s="46"/>
      <c r="D440" s="46"/>
      <c r="E440" s="46"/>
      <c r="F440" s="4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46"/>
      <c r="W440" s="46"/>
      <c r="X440" s="46"/>
      <c r="Y440" s="46"/>
    </row>
    <row r="441" spans="1:25" ht="14.4">
      <c r="A441" s="46"/>
      <c r="B441" s="46"/>
      <c r="C441" s="46"/>
      <c r="D441" s="46"/>
      <c r="E441" s="46"/>
      <c r="F441" s="4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46"/>
      <c r="W441" s="46"/>
      <c r="X441" s="46"/>
      <c r="Y441" s="46"/>
    </row>
    <row r="442" spans="1:25" ht="14.4">
      <c r="A442" s="46"/>
      <c r="B442" s="46"/>
      <c r="C442" s="46"/>
      <c r="D442" s="46"/>
      <c r="E442" s="46"/>
      <c r="F442" s="4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46"/>
      <c r="W442" s="46"/>
      <c r="X442" s="46"/>
      <c r="Y442" s="46"/>
    </row>
    <row r="443" spans="1:25" ht="14.4">
      <c r="A443" s="46"/>
      <c r="B443" s="46"/>
      <c r="C443" s="46"/>
      <c r="D443" s="46"/>
      <c r="E443" s="46"/>
      <c r="F443" s="4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46"/>
      <c r="W443" s="46"/>
      <c r="X443" s="46"/>
      <c r="Y443" s="46"/>
    </row>
    <row r="444" spans="1:25" ht="14.4">
      <c r="A444" s="46"/>
      <c r="B444" s="46"/>
      <c r="C444" s="46"/>
      <c r="D444" s="46"/>
      <c r="E444" s="46"/>
      <c r="F444" s="4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46"/>
      <c r="W444" s="46"/>
      <c r="X444" s="46"/>
      <c r="Y444" s="46"/>
    </row>
    <row r="445" spans="1:25" ht="14.4">
      <c r="A445" s="46"/>
      <c r="B445" s="46"/>
      <c r="C445" s="46"/>
      <c r="D445" s="46"/>
      <c r="E445" s="46"/>
      <c r="F445" s="4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46"/>
      <c r="W445" s="46"/>
      <c r="X445" s="46"/>
      <c r="Y445" s="46"/>
    </row>
    <row r="446" spans="1:25" ht="14.4">
      <c r="A446" s="46"/>
      <c r="B446" s="46"/>
      <c r="C446" s="46"/>
      <c r="D446" s="46"/>
      <c r="E446" s="46"/>
      <c r="F446" s="4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46"/>
      <c r="W446" s="46"/>
      <c r="X446" s="46"/>
      <c r="Y446" s="46"/>
    </row>
    <row r="447" spans="1:25" ht="14.4">
      <c r="A447" s="46"/>
      <c r="B447" s="46"/>
      <c r="C447" s="46"/>
      <c r="D447" s="46"/>
      <c r="E447" s="46"/>
      <c r="F447" s="4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46"/>
      <c r="W447" s="46"/>
      <c r="X447" s="46"/>
      <c r="Y447" s="46"/>
    </row>
    <row r="448" spans="1:25" ht="14.4">
      <c r="A448" s="46"/>
      <c r="B448" s="46"/>
      <c r="C448" s="46"/>
      <c r="D448" s="46"/>
      <c r="E448" s="46"/>
      <c r="F448" s="4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46"/>
      <c r="W448" s="46"/>
      <c r="X448" s="46"/>
      <c r="Y448" s="46"/>
    </row>
    <row r="449" spans="1:25" ht="14.4">
      <c r="A449" s="46"/>
      <c r="B449" s="46"/>
      <c r="C449" s="46"/>
      <c r="D449" s="46"/>
      <c r="E449" s="46"/>
      <c r="F449" s="4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46"/>
      <c r="W449" s="46"/>
      <c r="X449" s="46"/>
      <c r="Y449" s="46"/>
    </row>
    <row r="450" spans="1:25" ht="14.4">
      <c r="A450" s="46"/>
      <c r="B450" s="46"/>
      <c r="C450" s="46"/>
      <c r="D450" s="46"/>
      <c r="E450" s="46"/>
      <c r="F450" s="4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46"/>
      <c r="W450" s="46"/>
      <c r="X450" s="46"/>
      <c r="Y450" s="46"/>
    </row>
    <row r="451" spans="1:25" ht="14.4">
      <c r="A451" s="46"/>
      <c r="B451" s="46"/>
      <c r="C451" s="46"/>
      <c r="D451" s="46"/>
      <c r="E451" s="46"/>
      <c r="F451" s="4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46"/>
      <c r="W451" s="46"/>
      <c r="X451" s="46"/>
      <c r="Y451" s="46"/>
    </row>
    <row r="452" spans="1:25" ht="14.4">
      <c r="A452" s="46"/>
      <c r="B452" s="46"/>
      <c r="C452" s="46"/>
      <c r="D452" s="46"/>
      <c r="E452" s="46"/>
      <c r="F452" s="4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46"/>
      <c r="W452" s="46"/>
      <c r="X452" s="46"/>
      <c r="Y452" s="46"/>
    </row>
    <row r="453" spans="1:25" ht="14.4">
      <c r="A453" s="46"/>
      <c r="B453" s="46"/>
      <c r="C453" s="46"/>
      <c r="D453" s="46"/>
      <c r="E453" s="46"/>
      <c r="F453" s="4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46"/>
      <c r="W453" s="46"/>
      <c r="X453" s="46"/>
      <c r="Y453" s="46"/>
    </row>
    <row r="454" spans="1:25" ht="14.4">
      <c r="A454" s="46"/>
      <c r="B454" s="46"/>
      <c r="C454" s="46"/>
      <c r="D454" s="46"/>
      <c r="E454" s="46"/>
      <c r="F454" s="4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46"/>
      <c r="W454" s="46"/>
      <c r="X454" s="46"/>
      <c r="Y454" s="46"/>
    </row>
    <row r="455" spans="1:25" ht="14.4">
      <c r="A455" s="46"/>
      <c r="B455" s="46"/>
      <c r="C455" s="46"/>
      <c r="D455" s="46"/>
      <c r="E455" s="46"/>
      <c r="F455" s="4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46"/>
      <c r="W455" s="46"/>
      <c r="X455" s="46"/>
      <c r="Y455" s="46"/>
    </row>
    <row r="456" spans="1:25" ht="14.4">
      <c r="A456" s="46"/>
      <c r="B456" s="46"/>
      <c r="C456" s="46"/>
      <c r="D456" s="46"/>
      <c r="E456" s="46"/>
      <c r="F456" s="4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46"/>
      <c r="W456" s="46"/>
      <c r="X456" s="46"/>
      <c r="Y456" s="46"/>
    </row>
    <row r="457" spans="1:25" ht="14.4">
      <c r="A457" s="46"/>
      <c r="B457" s="46"/>
      <c r="C457" s="46"/>
      <c r="D457" s="46"/>
      <c r="E457" s="46"/>
      <c r="F457" s="4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46"/>
      <c r="W457" s="46"/>
      <c r="X457" s="46"/>
      <c r="Y457" s="46"/>
    </row>
    <row r="458" spans="1:25" ht="14.4">
      <c r="A458" s="46"/>
      <c r="B458" s="46"/>
      <c r="C458" s="46"/>
      <c r="D458" s="46"/>
      <c r="E458" s="46"/>
      <c r="F458" s="4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46"/>
      <c r="W458" s="46"/>
      <c r="X458" s="46"/>
      <c r="Y458" s="46"/>
    </row>
    <row r="459" spans="1:25" ht="14.4">
      <c r="A459" s="46"/>
      <c r="B459" s="46"/>
      <c r="C459" s="46"/>
      <c r="D459" s="46"/>
      <c r="E459" s="46"/>
      <c r="F459" s="4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46"/>
      <c r="W459" s="46"/>
      <c r="X459" s="46"/>
      <c r="Y459" s="46"/>
    </row>
    <row r="460" spans="1:25" ht="14.4">
      <c r="A460" s="46"/>
      <c r="B460" s="46"/>
      <c r="C460" s="46"/>
      <c r="D460" s="46"/>
      <c r="E460" s="46"/>
      <c r="F460" s="4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46"/>
      <c r="W460" s="46"/>
      <c r="X460" s="46"/>
      <c r="Y460" s="46"/>
    </row>
    <row r="461" spans="1:25" ht="14.4">
      <c r="A461" s="46"/>
      <c r="B461" s="46"/>
      <c r="C461" s="46"/>
      <c r="D461" s="46"/>
      <c r="E461" s="46"/>
      <c r="F461" s="4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46"/>
      <c r="W461" s="46"/>
      <c r="X461" s="46"/>
      <c r="Y461" s="46"/>
    </row>
    <row r="462" spans="1:25" ht="14.4">
      <c r="A462" s="46"/>
      <c r="B462" s="46"/>
      <c r="C462" s="46"/>
      <c r="D462" s="46"/>
      <c r="E462" s="46"/>
      <c r="F462" s="4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46"/>
      <c r="W462" s="46"/>
      <c r="X462" s="46"/>
      <c r="Y462" s="46"/>
    </row>
    <row r="463" spans="1:25" ht="14.4">
      <c r="A463" s="46"/>
      <c r="B463" s="46"/>
      <c r="C463" s="46"/>
      <c r="D463" s="46"/>
      <c r="E463" s="46"/>
      <c r="F463" s="4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46"/>
      <c r="W463" s="46"/>
      <c r="X463" s="46"/>
      <c r="Y463" s="46"/>
    </row>
    <row r="464" spans="1:25" ht="14.4">
      <c r="A464" s="46"/>
      <c r="B464" s="46"/>
      <c r="C464" s="46"/>
      <c r="D464" s="46"/>
      <c r="E464" s="46"/>
      <c r="F464" s="4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46"/>
      <c r="W464" s="46"/>
      <c r="X464" s="46"/>
      <c r="Y464" s="46"/>
    </row>
    <row r="465" spans="1:25" ht="14.4">
      <c r="A465" s="46"/>
      <c r="B465" s="46"/>
      <c r="C465" s="46"/>
      <c r="D465" s="46"/>
      <c r="E465" s="46"/>
      <c r="F465" s="4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46"/>
      <c r="W465" s="46"/>
      <c r="X465" s="46"/>
      <c r="Y465" s="46"/>
    </row>
    <row r="466" spans="1:25" ht="14.4">
      <c r="A466" s="46"/>
      <c r="B466" s="46"/>
      <c r="C466" s="46"/>
      <c r="D466" s="46"/>
      <c r="E466" s="46"/>
      <c r="F466" s="4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46"/>
      <c r="W466" s="46"/>
      <c r="X466" s="46"/>
      <c r="Y466" s="46"/>
    </row>
    <row r="467" spans="1:25" ht="14.4">
      <c r="A467" s="46"/>
      <c r="B467" s="46"/>
      <c r="C467" s="46"/>
      <c r="D467" s="46"/>
      <c r="E467" s="46"/>
      <c r="F467" s="4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46"/>
      <c r="W467" s="46"/>
      <c r="X467" s="46"/>
      <c r="Y467" s="46"/>
    </row>
    <row r="468" spans="1:25" ht="14.4">
      <c r="A468" s="46"/>
      <c r="B468" s="46"/>
      <c r="C468" s="46"/>
      <c r="D468" s="46"/>
      <c r="E468" s="46"/>
      <c r="F468" s="4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46"/>
      <c r="W468" s="46"/>
      <c r="X468" s="46"/>
      <c r="Y468" s="46"/>
    </row>
    <row r="469" spans="1:25" ht="14.4">
      <c r="A469" s="46"/>
      <c r="B469" s="46"/>
      <c r="C469" s="46"/>
      <c r="D469" s="46"/>
      <c r="E469" s="46"/>
      <c r="F469" s="4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46"/>
      <c r="W469" s="46"/>
      <c r="X469" s="46"/>
      <c r="Y469" s="46"/>
    </row>
    <row r="470" spans="1:25" ht="14.4">
      <c r="A470" s="46"/>
      <c r="B470" s="46"/>
      <c r="C470" s="46"/>
      <c r="D470" s="46"/>
      <c r="E470" s="46"/>
      <c r="F470" s="4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46"/>
      <c r="W470" s="46"/>
      <c r="X470" s="46"/>
      <c r="Y470" s="46"/>
    </row>
    <row r="471" spans="1:25" ht="14.4">
      <c r="A471" s="46"/>
      <c r="B471" s="46"/>
      <c r="C471" s="46"/>
      <c r="D471" s="46"/>
      <c r="E471" s="46"/>
      <c r="F471" s="4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46"/>
      <c r="W471" s="46"/>
      <c r="X471" s="46"/>
      <c r="Y471" s="46"/>
    </row>
    <row r="472" spans="1:25" ht="14.4">
      <c r="A472" s="46"/>
      <c r="B472" s="46"/>
      <c r="C472" s="46"/>
      <c r="D472" s="46"/>
      <c r="E472" s="46"/>
      <c r="F472" s="4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46"/>
      <c r="W472" s="46"/>
      <c r="X472" s="46"/>
      <c r="Y472" s="46"/>
    </row>
    <row r="473" spans="1:25" ht="14.4">
      <c r="A473" s="46"/>
      <c r="B473" s="46"/>
      <c r="C473" s="46"/>
      <c r="D473" s="46"/>
      <c r="E473" s="46"/>
      <c r="F473" s="4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46"/>
      <c r="W473" s="46"/>
      <c r="X473" s="46"/>
      <c r="Y473" s="46"/>
    </row>
    <row r="474" spans="1:25" ht="14.4">
      <c r="A474" s="46"/>
      <c r="B474" s="46"/>
      <c r="C474" s="46"/>
      <c r="D474" s="46"/>
      <c r="E474" s="46"/>
      <c r="F474" s="4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46"/>
      <c r="W474" s="46"/>
      <c r="X474" s="46"/>
      <c r="Y474" s="46"/>
    </row>
    <row r="475" spans="1:25" ht="14.4">
      <c r="A475" s="46"/>
      <c r="B475" s="46"/>
      <c r="C475" s="46"/>
      <c r="D475" s="46"/>
      <c r="E475" s="46"/>
      <c r="F475" s="4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46"/>
      <c r="W475" s="46"/>
      <c r="X475" s="46"/>
      <c r="Y475" s="46"/>
    </row>
    <row r="476" spans="1:25" ht="14.4">
      <c r="A476" s="46"/>
      <c r="B476" s="46"/>
      <c r="C476" s="46"/>
      <c r="D476" s="46"/>
      <c r="E476" s="46"/>
      <c r="F476" s="4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46"/>
      <c r="W476" s="46"/>
      <c r="X476" s="46"/>
      <c r="Y476" s="46"/>
    </row>
    <row r="477" spans="1:25" ht="14.4">
      <c r="A477" s="46"/>
      <c r="B477" s="46"/>
      <c r="C477" s="46"/>
      <c r="D477" s="46"/>
      <c r="E477" s="46"/>
      <c r="F477" s="4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46"/>
      <c r="W477" s="46"/>
      <c r="X477" s="46"/>
      <c r="Y477" s="46"/>
    </row>
    <row r="478" spans="1:25" ht="14.4">
      <c r="A478" s="46"/>
      <c r="B478" s="46"/>
      <c r="C478" s="46"/>
      <c r="D478" s="46"/>
      <c r="E478" s="46"/>
      <c r="F478" s="4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46"/>
      <c r="W478" s="46"/>
      <c r="X478" s="46"/>
      <c r="Y478" s="46"/>
    </row>
    <row r="479" spans="1:25" ht="14.4">
      <c r="A479" s="46"/>
      <c r="B479" s="46"/>
      <c r="C479" s="46"/>
      <c r="D479" s="46"/>
      <c r="E479" s="46"/>
      <c r="F479" s="4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46"/>
      <c r="W479" s="46"/>
      <c r="X479" s="46"/>
      <c r="Y479" s="46"/>
    </row>
    <row r="480" spans="1:25" ht="14.4">
      <c r="A480" s="46"/>
      <c r="B480" s="46"/>
      <c r="C480" s="46"/>
      <c r="D480" s="46"/>
      <c r="E480" s="46"/>
      <c r="F480" s="4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46"/>
      <c r="W480" s="46"/>
      <c r="X480" s="46"/>
      <c r="Y480" s="46"/>
    </row>
    <row r="481" spans="1:25" ht="14.4">
      <c r="A481" s="46"/>
      <c r="B481" s="46"/>
      <c r="C481" s="46"/>
      <c r="D481" s="46"/>
      <c r="E481" s="46"/>
      <c r="F481" s="4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46"/>
      <c r="W481" s="46"/>
      <c r="X481" s="46"/>
      <c r="Y481" s="46"/>
    </row>
    <row r="482" spans="1:25" ht="14.4">
      <c r="A482" s="46"/>
      <c r="B482" s="46"/>
      <c r="C482" s="46"/>
      <c r="D482" s="46"/>
      <c r="E482" s="46"/>
      <c r="F482" s="4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46"/>
      <c r="W482" s="46"/>
      <c r="X482" s="46"/>
      <c r="Y482" s="46"/>
    </row>
    <row r="483" spans="1:25" ht="14.4">
      <c r="A483" s="46"/>
      <c r="B483" s="46"/>
      <c r="C483" s="46"/>
      <c r="D483" s="46"/>
      <c r="E483" s="46"/>
      <c r="F483" s="4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46"/>
      <c r="W483" s="46"/>
      <c r="X483" s="46"/>
      <c r="Y483" s="46"/>
    </row>
    <row r="484" spans="1:25" ht="14.4">
      <c r="A484" s="46"/>
      <c r="B484" s="46"/>
      <c r="C484" s="46"/>
      <c r="D484" s="46"/>
      <c r="E484" s="46"/>
      <c r="F484" s="4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46"/>
      <c r="W484" s="46"/>
      <c r="X484" s="46"/>
      <c r="Y484" s="46"/>
    </row>
    <row r="485" spans="1:25" ht="14.4">
      <c r="A485" s="46"/>
      <c r="B485" s="46"/>
      <c r="C485" s="46"/>
      <c r="D485" s="46"/>
      <c r="E485" s="46"/>
      <c r="F485" s="4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46"/>
      <c r="W485" s="46"/>
      <c r="X485" s="46"/>
      <c r="Y485" s="46"/>
    </row>
    <row r="486" spans="1:25" ht="14.4">
      <c r="A486" s="46"/>
      <c r="B486" s="46"/>
      <c r="C486" s="46"/>
      <c r="D486" s="46"/>
      <c r="E486" s="46"/>
      <c r="F486" s="4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46"/>
      <c r="W486" s="46"/>
      <c r="X486" s="46"/>
      <c r="Y486" s="46"/>
    </row>
    <row r="487" spans="1:25" ht="14.4">
      <c r="A487" s="46"/>
      <c r="B487" s="46"/>
      <c r="C487" s="46"/>
      <c r="D487" s="46"/>
      <c r="E487" s="46"/>
      <c r="F487" s="4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46"/>
      <c r="W487" s="46"/>
      <c r="X487" s="46"/>
      <c r="Y487" s="46"/>
    </row>
    <row r="488" spans="1:25" ht="14.4">
      <c r="A488" s="46"/>
      <c r="B488" s="46"/>
      <c r="C488" s="46"/>
      <c r="D488" s="46"/>
      <c r="E488" s="46"/>
      <c r="F488" s="4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46"/>
      <c r="W488" s="46"/>
      <c r="X488" s="46"/>
      <c r="Y488" s="46"/>
    </row>
    <row r="489" spans="1:25" ht="14.4">
      <c r="A489" s="46"/>
      <c r="B489" s="46"/>
      <c r="C489" s="46"/>
      <c r="D489" s="46"/>
      <c r="E489" s="46"/>
      <c r="F489" s="4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46"/>
      <c r="W489" s="46"/>
      <c r="X489" s="46"/>
      <c r="Y489" s="46"/>
    </row>
    <row r="490" spans="1:25" ht="14.4">
      <c r="A490" s="46"/>
      <c r="B490" s="46"/>
      <c r="C490" s="46"/>
      <c r="D490" s="46"/>
      <c r="E490" s="46"/>
      <c r="F490" s="4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46"/>
      <c r="W490" s="46"/>
      <c r="X490" s="46"/>
      <c r="Y490" s="46"/>
    </row>
    <row r="491" spans="1:25" ht="14.4">
      <c r="A491" s="46"/>
      <c r="B491" s="46"/>
      <c r="C491" s="46"/>
      <c r="D491" s="46"/>
      <c r="E491" s="46"/>
      <c r="F491" s="4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46"/>
      <c r="W491" s="46"/>
      <c r="X491" s="46"/>
      <c r="Y491" s="46"/>
    </row>
    <row r="492" spans="1:25" ht="14.4">
      <c r="A492" s="46"/>
      <c r="B492" s="46"/>
      <c r="C492" s="46"/>
      <c r="D492" s="46"/>
      <c r="E492" s="46"/>
      <c r="F492" s="4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46"/>
      <c r="W492" s="46"/>
      <c r="X492" s="46"/>
      <c r="Y492" s="46"/>
    </row>
    <row r="493" spans="1:25" ht="14.4">
      <c r="A493" s="46"/>
      <c r="B493" s="46"/>
      <c r="C493" s="46"/>
      <c r="D493" s="46"/>
      <c r="E493" s="46"/>
      <c r="F493" s="4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46"/>
      <c r="W493" s="46"/>
      <c r="X493" s="46"/>
      <c r="Y493" s="46"/>
    </row>
    <row r="494" spans="1:25" ht="14.4">
      <c r="A494" s="46"/>
      <c r="B494" s="46"/>
      <c r="C494" s="46"/>
      <c r="D494" s="46"/>
      <c r="E494" s="46"/>
      <c r="F494" s="4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46"/>
      <c r="W494" s="46"/>
      <c r="X494" s="46"/>
      <c r="Y494" s="46"/>
    </row>
    <row r="495" spans="1:25" ht="14.4">
      <c r="A495" s="46"/>
      <c r="B495" s="46"/>
      <c r="C495" s="46"/>
      <c r="D495" s="46"/>
      <c r="E495" s="46"/>
      <c r="F495" s="4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46"/>
      <c r="W495" s="46"/>
      <c r="X495" s="46"/>
      <c r="Y495" s="46"/>
    </row>
    <row r="496" spans="1:25" ht="14.4">
      <c r="A496" s="46"/>
      <c r="B496" s="46"/>
      <c r="C496" s="46"/>
      <c r="D496" s="46"/>
      <c r="E496" s="46"/>
      <c r="F496" s="4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46"/>
      <c r="W496" s="46"/>
      <c r="X496" s="46"/>
      <c r="Y496" s="46"/>
    </row>
    <row r="497" spans="1:25" ht="14.4">
      <c r="A497" s="46"/>
      <c r="B497" s="46"/>
      <c r="C497" s="46"/>
      <c r="D497" s="46"/>
      <c r="E497" s="46"/>
      <c r="F497" s="4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46"/>
      <c r="W497" s="46"/>
      <c r="X497" s="46"/>
      <c r="Y497" s="46"/>
    </row>
    <row r="498" spans="1:25" ht="14.4">
      <c r="A498" s="46"/>
      <c r="B498" s="46"/>
      <c r="C498" s="46"/>
      <c r="D498" s="46"/>
      <c r="E498" s="46"/>
      <c r="F498" s="4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46"/>
      <c r="W498" s="46"/>
      <c r="X498" s="46"/>
      <c r="Y498" s="46"/>
    </row>
    <row r="499" spans="1:25" ht="14.4">
      <c r="A499" s="46"/>
      <c r="B499" s="46"/>
      <c r="C499" s="46"/>
      <c r="D499" s="46"/>
      <c r="E499" s="46"/>
      <c r="F499" s="4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46"/>
      <c r="W499" s="46"/>
      <c r="X499" s="46"/>
      <c r="Y499" s="46"/>
    </row>
    <row r="500" spans="1:25" ht="14.4">
      <c r="A500" s="46"/>
      <c r="B500" s="46"/>
      <c r="C500" s="46"/>
      <c r="D500" s="46"/>
      <c r="E500" s="46"/>
      <c r="F500" s="4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46"/>
      <c r="W500" s="46"/>
      <c r="X500" s="46"/>
      <c r="Y500" s="46"/>
    </row>
    <row r="501" spans="1:25" ht="14.4">
      <c r="A501" s="46"/>
      <c r="B501" s="46"/>
      <c r="C501" s="46"/>
      <c r="D501" s="46"/>
      <c r="E501" s="46"/>
      <c r="F501" s="4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46"/>
      <c r="W501" s="46"/>
      <c r="X501" s="46"/>
      <c r="Y501" s="46"/>
    </row>
    <row r="502" spans="1:25" ht="14.4">
      <c r="A502" s="46"/>
      <c r="B502" s="46"/>
      <c r="C502" s="46"/>
      <c r="D502" s="46"/>
      <c r="E502" s="46"/>
      <c r="F502" s="4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46"/>
      <c r="W502" s="46"/>
      <c r="X502" s="46"/>
      <c r="Y502" s="46"/>
    </row>
    <row r="503" spans="1:25" ht="14.4">
      <c r="A503" s="46"/>
      <c r="B503" s="46"/>
      <c r="C503" s="46"/>
      <c r="D503" s="46"/>
      <c r="E503" s="46"/>
      <c r="F503" s="4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46"/>
      <c r="W503" s="46"/>
      <c r="X503" s="46"/>
      <c r="Y503" s="46"/>
    </row>
    <row r="504" spans="1:25" ht="14.4">
      <c r="A504" s="46"/>
      <c r="B504" s="46"/>
      <c r="C504" s="46"/>
      <c r="D504" s="46"/>
      <c r="E504" s="46"/>
      <c r="F504" s="4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46"/>
      <c r="W504" s="46"/>
      <c r="X504" s="46"/>
      <c r="Y504" s="46"/>
    </row>
    <row r="505" spans="1:25" ht="14.4">
      <c r="A505" s="46"/>
      <c r="B505" s="46"/>
      <c r="C505" s="46"/>
      <c r="D505" s="46"/>
      <c r="E505" s="46"/>
      <c r="F505" s="4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46"/>
      <c r="W505" s="46"/>
      <c r="X505" s="46"/>
      <c r="Y505" s="46"/>
    </row>
    <row r="506" spans="1:25" ht="14.4">
      <c r="A506" s="46"/>
      <c r="B506" s="46"/>
      <c r="C506" s="46"/>
      <c r="D506" s="46"/>
      <c r="E506" s="46"/>
      <c r="F506" s="4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46"/>
      <c r="W506" s="46"/>
      <c r="X506" s="46"/>
      <c r="Y506" s="46"/>
    </row>
    <row r="507" spans="1:25" ht="14.4">
      <c r="A507" s="46"/>
      <c r="B507" s="46"/>
      <c r="C507" s="46"/>
      <c r="D507" s="46"/>
      <c r="E507" s="46"/>
      <c r="F507" s="4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46"/>
      <c r="W507" s="46"/>
      <c r="X507" s="46"/>
      <c r="Y507" s="46"/>
    </row>
    <row r="508" spans="1:25" ht="14.4">
      <c r="A508" s="46"/>
      <c r="B508" s="46"/>
      <c r="C508" s="46"/>
      <c r="D508" s="46"/>
      <c r="E508" s="46"/>
      <c r="F508" s="4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46"/>
      <c r="W508" s="46"/>
      <c r="X508" s="46"/>
      <c r="Y508" s="46"/>
    </row>
    <row r="509" spans="1:25" ht="14.4">
      <c r="A509" s="46"/>
      <c r="B509" s="46"/>
      <c r="C509" s="46"/>
      <c r="D509" s="46"/>
      <c r="E509" s="46"/>
      <c r="F509" s="4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46"/>
      <c r="W509" s="46"/>
      <c r="X509" s="46"/>
      <c r="Y509" s="46"/>
    </row>
    <row r="510" spans="1:25" ht="14.4">
      <c r="A510" s="46"/>
      <c r="B510" s="46"/>
      <c r="C510" s="46"/>
      <c r="D510" s="46"/>
      <c r="E510" s="46"/>
      <c r="F510" s="4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46"/>
      <c r="W510" s="46"/>
      <c r="X510" s="46"/>
      <c r="Y510" s="46"/>
    </row>
    <row r="511" spans="1:25" ht="14.4">
      <c r="A511" s="46"/>
      <c r="B511" s="46"/>
      <c r="C511" s="46"/>
      <c r="D511" s="46"/>
      <c r="E511" s="46"/>
      <c r="F511" s="4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46"/>
      <c r="W511" s="46"/>
      <c r="X511" s="46"/>
      <c r="Y511" s="46"/>
    </row>
    <row r="512" spans="1:25" ht="14.4">
      <c r="A512" s="46"/>
      <c r="B512" s="46"/>
      <c r="C512" s="46"/>
      <c r="D512" s="46"/>
      <c r="E512" s="46"/>
      <c r="F512" s="4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46"/>
      <c r="W512" s="46"/>
      <c r="X512" s="46"/>
      <c r="Y512" s="46"/>
    </row>
    <row r="513" spans="1:25" ht="14.4">
      <c r="A513" s="46"/>
      <c r="B513" s="46"/>
      <c r="C513" s="46"/>
      <c r="D513" s="46"/>
      <c r="E513" s="46"/>
      <c r="F513" s="4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46"/>
      <c r="W513" s="46"/>
      <c r="X513" s="46"/>
      <c r="Y513" s="46"/>
    </row>
    <row r="514" spans="1:25" ht="14.4">
      <c r="A514" s="46"/>
      <c r="B514" s="46"/>
      <c r="C514" s="46"/>
      <c r="D514" s="46"/>
      <c r="E514" s="46"/>
      <c r="F514" s="4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46"/>
      <c r="W514" s="46"/>
      <c r="X514" s="46"/>
      <c r="Y514" s="46"/>
    </row>
    <row r="515" spans="1:25" ht="14.4">
      <c r="A515" s="46"/>
      <c r="B515" s="46"/>
      <c r="C515" s="46"/>
      <c r="D515" s="46"/>
      <c r="E515" s="46"/>
      <c r="F515" s="4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46"/>
      <c r="W515" s="46"/>
      <c r="X515" s="46"/>
      <c r="Y515" s="46"/>
    </row>
    <row r="516" spans="1:25" ht="14.4">
      <c r="A516" s="46"/>
      <c r="B516" s="46"/>
      <c r="C516" s="46"/>
      <c r="D516" s="46"/>
      <c r="E516" s="46"/>
      <c r="F516" s="4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46"/>
      <c r="W516" s="46"/>
      <c r="X516" s="46"/>
      <c r="Y516" s="46"/>
    </row>
    <row r="517" spans="1:25" ht="14.4">
      <c r="A517" s="46"/>
      <c r="B517" s="46"/>
      <c r="C517" s="46"/>
      <c r="D517" s="46"/>
      <c r="E517" s="46"/>
      <c r="F517" s="4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46"/>
      <c r="W517" s="46"/>
      <c r="X517" s="46"/>
      <c r="Y517" s="46"/>
    </row>
    <row r="518" spans="1:25" ht="14.4">
      <c r="A518" s="46"/>
      <c r="B518" s="46"/>
      <c r="C518" s="46"/>
      <c r="D518" s="46"/>
      <c r="E518" s="46"/>
      <c r="F518" s="4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46"/>
      <c r="W518" s="46"/>
      <c r="X518" s="46"/>
      <c r="Y518" s="46"/>
    </row>
    <row r="519" spans="1:25" ht="14.4">
      <c r="A519" s="46"/>
      <c r="B519" s="46"/>
      <c r="C519" s="46"/>
      <c r="D519" s="46"/>
      <c r="E519" s="46"/>
      <c r="F519" s="4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46"/>
      <c r="W519" s="46"/>
      <c r="X519" s="46"/>
      <c r="Y519" s="46"/>
    </row>
    <row r="520" spans="1:25" ht="14.4">
      <c r="A520" s="46"/>
      <c r="B520" s="46"/>
      <c r="C520" s="46"/>
      <c r="D520" s="46"/>
      <c r="E520" s="46"/>
      <c r="F520" s="4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46"/>
      <c r="W520" s="46"/>
      <c r="X520" s="46"/>
      <c r="Y520" s="46"/>
    </row>
    <row r="521" spans="1:25" ht="14.4">
      <c r="A521" s="46"/>
      <c r="B521" s="46"/>
      <c r="C521" s="46"/>
      <c r="D521" s="46"/>
      <c r="E521" s="46"/>
      <c r="F521" s="4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46"/>
      <c r="W521" s="46"/>
      <c r="X521" s="46"/>
      <c r="Y521" s="46"/>
    </row>
    <row r="522" spans="1:25" ht="14.4">
      <c r="A522" s="46"/>
      <c r="B522" s="46"/>
      <c r="C522" s="46"/>
      <c r="D522" s="46"/>
      <c r="E522" s="46"/>
      <c r="F522" s="4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46"/>
      <c r="W522" s="46"/>
      <c r="X522" s="46"/>
      <c r="Y522" s="46"/>
    </row>
    <row r="523" spans="1:25" ht="14.4">
      <c r="A523" s="46"/>
      <c r="B523" s="46"/>
      <c r="C523" s="46"/>
      <c r="D523" s="46"/>
      <c r="E523" s="46"/>
      <c r="F523" s="4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46"/>
      <c r="W523" s="46"/>
      <c r="X523" s="46"/>
      <c r="Y523" s="46"/>
    </row>
    <row r="524" spans="1:25" ht="14.4">
      <c r="A524" s="46"/>
      <c r="B524" s="46"/>
      <c r="C524" s="46"/>
      <c r="D524" s="46"/>
      <c r="E524" s="46"/>
      <c r="F524" s="4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46"/>
      <c r="W524" s="46"/>
      <c r="X524" s="46"/>
      <c r="Y524" s="46"/>
    </row>
    <row r="525" spans="1:25" ht="14.4">
      <c r="A525" s="46"/>
      <c r="B525" s="46"/>
      <c r="C525" s="46"/>
      <c r="D525" s="46"/>
      <c r="E525" s="46"/>
      <c r="F525" s="4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46"/>
      <c r="W525" s="46"/>
      <c r="X525" s="46"/>
      <c r="Y525" s="46"/>
    </row>
    <row r="526" spans="1:25" ht="14.4">
      <c r="A526" s="46"/>
      <c r="B526" s="46"/>
      <c r="C526" s="46"/>
      <c r="D526" s="46"/>
      <c r="E526" s="46"/>
      <c r="F526" s="4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46"/>
      <c r="W526" s="46"/>
      <c r="X526" s="46"/>
      <c r="Y526" s="46"/>
    </row>
    <row r="527" spans="1:25" ht="14.4">
      <c r="A527" s="46"/>
      <c r="B527" s="46"/>
      <c r="C527" s="46"/>
      <c r="D527" s="46"/>
      <c r="E527" s="46"/>
      <c r="F527" s="4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46"/>
      <c r="W527" s="46"/>
      <c r="X527" s="46"/>
      <c r="Y527" s="46"/>
    </row>
    <row r="528" spans="1:25" ht="14.4">
      <c r="A528" s="46"/>
      <c r="B528" s="46"/>
      <c r="C528" s="46"/>
      <c r="D528" s="46"/>
      <c r="E528" s="46"/>
      <c r="F528" s="4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46"/>
      <c r="W528" s="46"/>
      <c r="X528" s="46"/>
      <c r="Y528" s="46"/>
    </row>
    <row r="529" spans="1:25" ht="14.4">
      <c r="A529" s="46"/>
      <c r="B529" s="46"/>
      <c r="C529" s="46"/>
      <c r="D529" s="46"/>
      <c r="E529" s="46"/>
      <c r="F529" s="4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46"/>
      <c r="W529" s="46"/>
      <c r="X529" s="46"/>
      <c r="Y529" s="46"/>
    </row>
    <row r="530" spans="1:25" ht="14.4">
      <c r="A530" s="46"/>
      <c r="B530" s="46"/>
      <c r="C530" s="46"/>
      <c r="D530" s="46"/>
      <c r="E530" s="46"/>
      <c r="F530" s="4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46"/>
      <c r="W530" s="46"/>
      <c r="X530" s="46"/>
      <c r="Y530" s="46"/>
    </row>
    <row r="531" spans="1:25" ht="14.4">
      <c r="A531" s="46"/>
      <c r="B531" s="46"/>
      <c r="C531" s="46"/>
      <c r="D531" s="46"/>
      <c r="E531" s="46"/>
      <c r="F531" s="4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46"/>
      <c r="W531" s="46"/>
      <c r="X531" s="46"/>
      <c r="Y531" s="46"/>
    </row>
    <row r="532" spans="1:25" ht="14.4">
      <c r="A532" s="46"/>
      <c r="B532" s="46"/>
      <c r="C532" s="46"/>
      <c r="D532" s="46"/>
      <c r="E532" s="46"/>
      <c r="F532" s="4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46"/>
      <c r="W532" s="46"/>
      <c r="X532" s="46"/>
      <c r="Y532" s="46"/>
    </row>
    <row r="533" spans="1:25" ht="14.4">
      <c r="A533" s="46"/>
      <c r="B533" s="46"/>
      <c r="C533" s="46"/>
      <c r="D533" s="46"/>
      <c r="E533" s="46"/>
      <c r="F533" s="4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46"/>
      <c r="W533" s="46"/>
      <c r="X533" s="46"/>
      <c r="Y533" s="46"/>
    </row>
    <row r="534" spans="1:25" ht="14.4">
      <c r="A534" s="46"/>
      <c r="B534" s="46"/>
      <c r="C534" s="46"/>
      <c r="D534" s="46"/>
      <c r="E534" s="46"/>
      <c r="F534" s="4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46"/>
      <c r="W534" s="46"/>
      <c r="X534" s="46"/>
      <c r="Y534" s="46"/>
    </row>
    <row r="535" spans="1:25" ht="14.4">
      <c r="A535" s="46"/>
      <c r="B535" s="46"/>
      <c r="C535" s="46"/>
      <c r="D535" s="46"/>
      <c r="E535" s="46"/>
      <c r="F535" s="4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46"/>
      <c r="W535" s="46"/>
      <c r="X535" s="46"/>
      <c r="Y535" s="46"/>
    </row>
    <row r="536" spans="1:25" ht="14.4">
      <c r="A536" s="46"/>
      <c r="B536" s="46"/>
      <c r="C536" s="46"/>
      <c r="D536" s="46"/>
      <c r="E536" s="46"/>
      <c r="F536" s="4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46"/>
      <c r="W536" s="46"/>
      <c r="X536" s="46"/>
      <c r="Y536" s="46"/>
    </row>
    <row r="537" spans="1:25" ht="14.4">
      <c r="A537" s="46"/>
      <c r="B537" s="46"/>
      <c r="C537" s="46"/>
      <c r="D537" s="46"/>
      <c r="E537" s="46"/>
      <c r="F537" s="4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46"/>
      <c r="W537" s="46"/>
      <c r="X537" s="46"/>
      <c r="Y537" s="46"/>
    </row>
    <row r="538" spans="1:25" ht="14.4">
      <c r="A538" s="46"/>
      <c r="B538" s="46"/>
      <c r="C538" s="46"/>
      <c r="D538" s="46"/>
      <c r="E538" s="46"/>
      <c r="F538" s="4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46"/>
      <c r="W538" s="46"/>
      <c r="X538" s="46"/>
      <c r="Y538" s="46"/>
    </row>
    <row r="539" spans="1:25" ht="14.4">
      <c r="A539" s="46"/>
      <c r="B539" s="46"/>
      <c r="C539" s="46"/>
      <c r="D539" s="46"/>
      <c r="E539" s="46"/>
      <c r="F539" s="4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46"/>
      <c r="W539" s="46"/>
      <c r="X539" s="46"/>
      <c r="Y539" s="46"/>
    </row>
    <row r="540" spans="1:25" ht="14.4">
      <c r="A540" s="46"/>
      <c r="B540" s="46"/>
      <c r="C540" s="46"/>
      <c r="D540" s="46"/>
      <c r="E540" s="46"/>
      <c r="F540" s="4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46"/>
      <c r="W540" s="46"/>
      <c r="X540" s="46"/>
      <c r="Y540" s="46"/>
    </row>
    <row r="541" spans="1:25" ht="14.4">
      <c r="A541" s="46"/>
      <c r="B541" s="46"/>
      <c r="C541" s="46"/>
      <c r="D541" s="46"/>
      <c r="E541" s="46"/>
      <c r="F541" s="4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46"/>
      <c r="W541" s="46"/>
      <c r="X541" s="46"/>
      <c r="Y541" s="46"/>
    </row>
    <row r="542" spans="1:25" ht="14.4">
      <c r="A542" s="46"/>
      <c r="B542" s="46"/>
      <c r="C542" s="46"/>
      <c r="D542" s="46"/>
      <c r="E542" s="46"/>
      <c r="F542" s="4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46"/>
      <c r="W542" s="46"/>
      <c r="X542" s="46"/>
      <c r="Y542" s="46"/>
    </row>
    <row r="543" spans="1:25" ht="14.4">
      <c r="A543" s="46"/>
      <c r="B543" s="46"/>
      <c r="C543" s="46"/>
      <c r="D543" s="46"/>
      <c r="E543" s="46"/>
      <c r="F543" s="4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46"/>
      <c r="W543" s="46"/>
      <c r="X543" s="46"/>
      <c r="Y543" s="46"/>
    </row>
    <row r="544" spans="1:25" ht="14.4">
      <c r="A544" s="46"/>
      <c r="B544" s="46"/>
      <c r="C544" s="46"/>
      <c r="D544" s="46"/>
      <c r="E544" s="46"/>
      <c r="F544" s="4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46"/>
      <c r="W544" s="46"/>
      <c r="X544" s="46"/>
      <c r="Y544" s="46"/>
    </row>
    <row r="545" spans="1:25" ht="14.4">
      <c r="A545" s="46"/>
      <c r="B545" s="46"/>
      <c r="C545" s="46"/>
      <c r="D545" s="46"/>
      <c r="E545" s="46"/>
      <c r="F545" s="4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46"/>
      <c r="W545" s="46"/>
      <c r="X545" s="46"/>
      <c r="Y545" s="46"/>
    </row>
    <row r="546" spans="1:25" ht="14.4">
      <c r="A546" s="46"/>
      <c r="B546" s="46"/>
      <c r="C546" s="46"/>
      <c r="D546" s="46"/>
      <c r="E546" s="46"/>
      <c r="F546" s="4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46"/>
      <c r="W546" s="46"/>
      <c r="X546" s="46"/>
      <c r="Y546" s="46"/>
    </row>
    <row r="547" spans="1:25" ht="14.4">
      <c r="A547" s="46"/>
      <c r="B547" s="46"/>
      <c r="C547" s="46"/>
      <c r="D547" s="46"/>
      <c r="E547" s="46"/>
      <c r="F547" s="4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46"/>
      <c r="W547" s="46"/>
      <c r="X547" s="46"/>
      <c r="Y547" s="46"/>
    </row>
    <row r="548" spans="1:25" ht="14.4">
      <c r="A548" s="46"/>
      <c r="B548" s="46"/>
      <c r="C548" s="46"/>
      <c r="D548" s="46"/>
      <c r="E548" s="46"/>
      <c r="F548" s="4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46"/>
      <c r="W548" s="46"/>
      <c r="X548" s="46"/>
      <c r="Y548" s="46"/>
    </row>
    <row r="549" spans="1:25" ht="14.4">
      <c r="A549" s="46"/>
      <c r="B549" s="46"/>
      <c r="C549" s="46"/>
      <c r="D549" s="46"/>
      <c r="E549" s="46"/>
      <c r="F549" s="4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46"/>
      <c r="W549" s="46"/>
      <c r="X549" s="46"/>
      <c r="Y549" s="46"/>
    </row>
    <row r="550" spans="1:25" ht="14.4">
      <c r="A550" s="46"/>
      <c r="B550" s="46"/>
      <c r="C550" s="46"/>
      <c r="D550" s="46"/>
      <c r="E550" s="46"/>
      <c r="F550" s="4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46"/>
      <c r="W550" s="46"/>
      <c r="X550" s="46"/>
      <c r="Y550" s="46"/>
    </row>
    <row r="551" spans="1:25" ht="14.4">
      <c r="A551" s="46"/>
      <c r="B551" s="46"/>
      <c r="C551" s="46"/>
      <c r="D551" s="46"/>
      <c r="E551" s="46"/>
      <c r="F551" s="4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46"/>
      <c r="W551" s="46"/>
      <c r="X551" s="46"/>
      <c r="Y551" s="46"/>
    </row>
    <row r="552" spans="1:25" ht="14.4">
      <c r="A552" s="46"/>
      <c r="B552" s="46"/>
      <c r="C552" s="46"/>
      <c r="D552" s="46"/>
      <c r="E552" s="46"/>
      <c r="F552" s="4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46"/>
      <c r="W552" s="46"/>
      <c r="X552" s="46"/>
      <c r="Y552" s="46"/>
    </row>
    <row r="553" spans="1:25" ht="14.4">
      <c r="A553" s="46"/>
      <c r="B553" s="46"/>
      <c r="C553" s="46"/>
      <c r="D553" s="46"/>
      <c r="E553" s="46"/>
      <c r="F553" s="4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46"/>
      <c r="W553" s="46"/>
      <c r="X553" s="46"/>
      <c r="Y553" s="46"/>
    </row>
    <row r="554" spans="1:25" ht="14.4">
      <c r="A554" s="46"/>
      <c r="B554" s="46"/>
      <c r="C554" s="46"/>
      <c r="D554" s="46"/>
      <c r="E554" s="46"/>
      <c r="F554" s="4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46"/>
      <c r="W554" s="46"/>
      <c r="X554" s="46"/>
      <c r="Y554" s="46"/>
    </row>
    <row r="555" spans="1:25" ht="14.4">
      <c r="A555" s="46"/>
      <c r="B555" s="46"/>
      <c r="C555" s="46"/>
      <c r="D555" s="46"/>
      <c r="E555" s="46"/>
      <c r="F555" s="4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46"/>
      <c r="W555" s="46"/>
      <c r="X555" s="46"/>
      <c r="Y555" s="46"/>
    </row>
    <row r="556" spans="1:25" ht="14.4">
      <c r="A556" s="46"/>
      <c r="B556" s="46"/>
      <c r="C556" s="46"/>
      <c r="D556" s="46"/>
      <c r="E556" s="46"/>
      <c r="F556" s="4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46"/>
      <c r="W556" s="46"/>
      <c r="X556" s="46"/>
      <c r="Y556" s="46"/>
    </row>
    <row r="557" spans="1:25" ht="14.4">
      <c r="A557" s="46"/>
      <c r="B557" s="46"/>
      <c r="C557" s="46"/>
      <c r="D557" s="46"/>
      <c r="E557" s="46"/>
      <c r="F557" s="4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46"/>
      <c r="W557" s="46"/>
      <c r="X557" s="46"/>
      <c r="Y557" s="46"/>
    </row>
    <row r="558" spans="1:25" ht="14.4">
      <c r="A558" s="46"/>
      <c r="B558" s="46"/>
      <c r="C558" s="46"/>
      <c r="D558" s="46"/>
      <c r="E558" s="46"/>
      <c r="F558" s="4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46"/>
      <c r="W558" s="46"/>
      <c r="X558" s="46"/>
      <c r="Y558" s="46"/>
    </row>
    <row r="559" spans="1:25" ht="14.4">
      <c r="A559" s="46"/>
      <c r="B559" s="46"/>
      <c r="C559" s="46"/>
      <c r="D559" s="46"/>
      <c r="E559" s="46"/>
      <c r="F559" s="4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46"/>
      <c r="W559" s="46"/>
      <c r="X559" s="46"/>
      <c r="Y559" s="46"/>
    </row>
    <row r="560" spans="1:25" ht="14.4">
      <c r="A560" s="46"/>
      <c r="B560" s="46"/>
      <c r="C560" s="46"/>
      <c r="D560" s="46"/>
      <c r="E560" s="46"/>
      <c r="F560" s="4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46"/>
      <c r="W560" s="46"/>
      <c r="X560" s="46"/>
      <c r="Y560" s="46"/>
    </row>
    <row r="561" spans="1:25" ht="14.4">
      <c r="A561" s="46"/>
      <c r="B561" s="46"/>
      <c r="C561" s="46"/>
      <c r="D561" s="46"/>
      <c r="E561" s="46"/>
      <c r="F561" s="4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46"/>
      <c r="W561" s="46"/>
      <c r="X561" s="46"/>
      <c r="Y561" s="46"/>
    </row>
    <row r="562" spans="1:25" ht="14.4">
      <c r="A562" s="46"/>
      <c r="B562" s="46"/>
      <c r="C562" s="46"/>
      <c r="D562" s="46"/>
      <c r="E562" s="46"/>
      <c r="F562" s="4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46"/>
      <c r="W562" s="46"/>
      <c r="X562" s="46"/>
      <c r="Y562" s="46"/>
    </row>
    <row r="563" spans="1:25" ht="14.4">
      <c r="A563" s="46"/>
      <c r="B563" s="46"/>
      <c r="C563" s="46"/>
      <c r="D563" s="46"/>
      <c r="E563" s="46"/>
      <c r="F563" s="4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46"/>
      <c r="W563" s="46"/>
      <c r="X563" s="46"/>
      <c r="Y563" s="46"/>
    </row>
    <row r="564" spans="1:25" ht="14.4">
      <c r="A564" s="46"/>
      <c r="B564" s="46"/>
      <c r="C564" s="46"/>
      <c r="D564" s="46"/>
      <c r="E564" s="46"/>
      <c r="F564" s="4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46"/>
      <c r="W564" s="46"/>
      <c r="X564" s="46"/>
      <c r="Y564" s="46"/>
    </row>
    <row r="565" spans="1:25" ht="14.4">
      <c r="A565" s="46"/>
      <c r="B565" s="46"/>
      <c r="C565" s="46"/>
      <c r="D565" s="46"/>
      <c r="E565" s="46"/>
      <c r="F565" s="4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46"/>
      <c r="W565" s="46"/>
      <c r="X565" s="46"/>
      <c r="Y565" s="46"/>
    </row>
    <row r="566" spans="1:25" ht="14.4">
      <c r="A566" s="46"/>
      <c r="B566" s="46"/>
      <c r="C566" s="46"/>
      <c r="D566" s="46"/>
      <c r="E566" s="46"/>
      <c r="F566" s="4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46"/>
      <c r="W566" s="46"/>
      <c r="X566" s="46"/>
      <c r="Y566" s="46"/>
    </row>
    <row r="567" spans="1:25" ht="14.4">
      <c r="A567" s="46"/>
      <c r="B567" s="46"/>
      <c r="C567" s="46"/>
      <c r="D567" s="46"/>
      <c r="E567" s="46"/>
      <c r="F567" s="4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46"/>
      <c r="W567" s="46"/>
      <c r="X567" s="46"/>
      <c r="Y567" s="46"/>
    </row>
    <row r="568" spans="1:25" ht="14.4">
      <c r="A568" s="46"/>
      <c r="B568" s="46"/>
      <c r="C568" s="46"/>
      <c r="D568" s="46"/>
      <c r="E568" s="46"/>
      <c r="F568" s="4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46"/>
      <c r="W568" s="46"/>
      <c r="X568" s="46"/>
      <c r="Y568" s="46"/>
    </row>
    <row r="569" spans="1:25" ht="14.4">
      <c r="A569" s="46"/>
      <c r="B569" s="46"/>
      <c r="C569" s="46"/>
      <c r="D569" s="46"/>
      <c r="E569" s="46"/>
      <c r="F569" s="4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46"/>
      <c r="W569" s="46"/>
      <c r="X569" s="46"/>
      <c r="Y569" s="46"/>
    </row>
    <row r="570" spans="1:25" ht="14.4">
      <c r="A570" s="46"/>
      <c r="B570" s="46"/>
      <c r="C570" s="46"/>
      <c r="D570" s="46"/>
      <c r="E570" s="46"/>
      <c r="F570" s="4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46"/>
      <c r="W570" s="46"/>
      <c r="X570" s="46"/>
      <c r="Y570" s="46"/>
    </row>
    <row r="571" spans="1:25" ht="14.4">
      <c r="A571" s="46"/>
      <c r="B571" s="46"/>
      <c r="C571" s="46"/>
      <c r="D571" s="46"/>
      <c r="E571" s="46"/>
      <c r="F571" s="4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46"/>
      <c r="W571" s="46"/>
      <c r="X571" s="46"/>
      <c r="Y571" s="46"/>
    </row>
    <row r="572" spans="1:25" ht="14.4">
      <c r="A572" s="46"/>
      <c r="B572" s="46"/>
      <c r="C572" s="46"/>
      <c r="D572" s="46"/>
      <c r="E572" s="46"/>
      <c r="F572" s="4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46"/>
      <c r="W572" s="46"/>
      <c r="X572" s="46"/>
      <c r="Y572" s="46"/>
    </row>
    <row r="573" spans="1:25" ht="14.4">
      <c r="A573" s="46"/>
      <c r="B573" s="46"/>
      <c r="C573" s="46"/>
      <c r="D573" s="46"/>
      <c r="E573" s="46"/>
      <c r="F573" s="4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46"/>
      <c r="W573" s="46"/>
      <c r="X573" s="46"/>
      <c r="Y573" s="46"/>
    </row>
    <row r="574" spans="1:25" ht="14.4">
      <c r="A574" s="46"/>
      <c r="B574" s="46"/>
      <c r="C574" s="46"/>
      <c r="D574" s="46"/>
      <c r="E574" s="46"/>
      <c r="F574" s="4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46"/>
      <c r="W574" s="46"/>
      <c r="X574" s="46"/>
      <c r="Y574" s="46"/>
    </row>
    <row r="575" spans="1:25" ht="14.4">
      <c r="A575" s="46"/>
      <c r="B575" s="46"/>
      <c r="C575" s="46"/>
      <c r="D575" s="46"/>
      <c r="E575" s="46"/>
      <c r="F575" s="4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46"/>
      <c r="W575" s="46"/>
      <c r="X575" s="46"/>
      <c r="Y575" s="46"/>
    </row>
    <row r="576" spans="1:25" ht="14.4">
      <c r="A576" s="46"/>
      <c r="B576" s="46"/>
      <c r="C576" s="46"/>
      <c r="D576" s="46"/>
      <c r="E576" s="46"/>
      <c r="F576" s="4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46"/>
      <c r="W576" s="46"/>
      <c r="X576" s="46"/>
      <c r="Y576" s="46"/>
    </row>
    <row r="577" spans="1:25" ht="14.4">
      <c r="A577" s="46"/>
      <c r="B577" s="46"/>
      <c r="C577" s="46"/>
      <c r="D577" s="46"/>
      <c r="E577" s="46"/>
      <c r="F577" s="4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46"/>
      <c r="W577" s="46"/>
      <c r="X577" s="46"/>
      <c r="Y577" s="46"/>
    </row>
    <row r="578" spans="1:25" ht="14.4">
      <c r="A578" s="46"/>
      <c r="B578" s="46"/>
      <c r="C578" s="46"/>
      <c r="D578" s="46"/>
      <c r="E578" s="46"/>
      <c r="F578" s="4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46"/>
      <c r="W578" s="46"/>
      <c r="X578" s="46"/>
      <c r="Y578" s="46"/>
    </row>
    <row r="579" spans="1:25" ht="14.4">
      <c r="A579" s="46"/>
      <c r="B579" s="46"/>
      <c r="C579" s="46"/>
      <c r="D579" s="46"/>
      <c r="E579" s="46"/>
      <c r="F579" s="4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46"/>
      <c r="W579" s="46"/>
      <c r="X579" s="46"/>
      <c r="Y579" s="46"/>
    </row>
    <row r="580" spans="1:25" ht="14.4">
      <c r="A580" s="46"/>
      <c r="B580" s="46"/>
      <c r="C580" s="46"/>
      <c r="D580" s="46"/>
      <c r="E580" s="46"/>
      <c r="F580" s="4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46"/>
      <c r="W580" s="46"/>
      <c r="X580" s="46"/>
      <c r="Y580" s="46"/>
    </row>
    <row r="581" spans="1:25" ht="14.4">
      <c r="A581" s="46"/>
      <c r="B581" s="46"/>
      <c r="C581" s="46"/>
      <c r="D581" s="46"/>
      <c r="E581" s="46"/>
      <c r="F581" s="4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46"/>
      <c r="W581" s="46"/>
      <c r="X581" s="46"/>
      <c r="Y581" s="46"/>
    </row>
    <row r="582" spans="1:25" ht="14.4">
      <c r="A582" s="46"/>
      <c r="B582" s="46"/>
      <c r="C582" s="46"/>
      <c r="D582" s="46"/>
      <c r="E582" s="46"/>
      <c r="F582" s="4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46"/>
      <c r="W582" s="46"/>
      <c r="X582" s="46"/>
      <c r="Y582" s="46"/>
    </row>
    <row r="583" spans="1:25" ht="14.4">
      <c r="A583" s="46"/>
      <c r="B583" s="46"/>
      <c r="C583" s="46"/>
      <c r="D583" s="46"/>
      <c r="E583" s="46"/>
      <c r="F583" s="4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46"/>
      <c r="W583" s="46"/>
      <c r="X583" s="46"/>
      <c r="Y583" s="46"/>
    </row>
    <row r="584" spans="1:25" ht="14.4">
      <c r="A584" s="46"/>
      <c r="B584" s="46"/>
      <c r="C584" s="46"/>
      <c r="D584" s="46"/>
      <c r="E584" s="46"/>
      <c r="F584" s="4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46"/>
      <c r="W584" s="46"/>
      <c r="X584" s="46"/>
      <c r="Y584" s="46"/>
    </row>
    <row r="585" spans="1:25" ht="14.4">
      <c r="A585" s="46"/>
      <c r="B585" s="46"/>
      <c r="C585" s="46"/>
      <c r="D585" s="46"/>
      <c r="E585" s="46"/>
      <c r="F585" s="4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46"/>
      <c r="W585" s="46"/>
      <c r="X585" s="46"/>
      <c r="Y585" s="46"/>
    </row>
    <row r="586" spans="1:25" ht="14.4">
      <c r="A586" s="46"/>
      <c r="B586" s="46"/>
      <c r="C586" s="46"/>
      <c r="D586" s="46"/>
      <c r="E586" s="46"/>
      <c r="F586" s="4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46"/>
      <c r="W586" s="46"/>
      <c r="X586" s="46"/>
      <c r="Y586" s="46"/>
    </row>
    <row r="587" spans="1:25" ht="14.4">
      <c r="A587" s="46"/>
      <c r="B587" s="46"/>
      <c r="C587" s="46"/>
      <c r="D587" s="46"/>
      <c r="E587" s="46"/>
      <c r="F587" s="4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46"/>
      <c r="W587" s="46"/>
      <c r="X587" s="46"/>
      <c r="Y587" s="46"/>
    </row>
    <row r="588" spans="1:25" ht="14.4">
      <c r="A588" s="46"/>
      <c r="B588" s="46"/>
      <c r="C588" s="46"/>
      <c r="D588" s="46"/>
      <c r="E588" s="46"/>
      <c r="F588" s="4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46"/>
      <c r="W588" s="46"/>
      <c r="X588" s="46"/>
      <c r="Y588" s="46"/>
    </row>
    <row r="589" spans="1:25" ht="14.4">
      <c r="A589" s="46"/>
      <c r="B589" s="46"/>
      <c r="C589" s="46"/>
      <c r="D589" s="46"/>
      <c r="E589" s="46"/>
      <c r="F589" s="4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46"/>
      <c r="W589" s="46"/>
      <c r="X589" s="46"/>
      <c r="Y589" s="46"/>
    </row>
    <row r="590" spans="1:25" ht="14.4">
      <c r="A590" s="46"/>
      <c r="B590" s="46"/>
      <c r="C590" s="46"/>
      <c r="D590" s="46"/>
      <c r="E590" s="46"/>
      <c r="F590" s="4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46"/>
      <c r="W590" s="46"/>
      <c r="X590" s="46"/>
      <c r="Y590" s="46"/>
    </row>
    <row r="591" spans="1:25" ht="14.4">
      <c r="A591" s="46"/>
      <c r="B591" s="46"/>
      <c r="C591" s="46"/>
      <c r="D591" s="46"/>
      <c r="E591" s="46"/>
      <c r="F591" s="4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46"/>
      <c r="W591" s="46"/>
      <c r="X591" s="46"/>
      <c r="Y591" s="46"/>
    </row>
    <row r="592" spans="1:25" ht="14.4">
      <c r="A592" s="46"/>
      <c r="B592" s="46"/>
      <c r="C592" s="46"/>
      <c r="D592" s="46"/>
      <c r="E592" s="46"/>
      <c r="F592" s="4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46"/>
      <c r="W592" s="46"/>
      <c r="X592" s="46"/>
      <c r="Y592" s="46"/>
    </row>
    <row r="593" spans="1:25" ht="14.4">
      <c r="A593" s="46"/>
      <c r="B593" s="46"/>
      <c r="C593" s="46"/>
      <c r="D593" s="46"/>
      <c r="E593" s="46"/>
      <c r="F593" s="4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46"/>
      <c r="W593" s="46"/>
      <c r="X593" s="46"/>
      <c r="Y593" s="46"/>
    </row>
    <row r="594" spans="1:25" ht="14.4">
      <c r="A594" s="46"/>
      <c r="B594" s="46"/>
      <c r="C594" s="46"/>
      <c r="D594" s="46"/>
      <c r="E594" s="46"/>
      <c r="F594" s="4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46"/>
      <c r="W594" s="46"/>
      <c r="X594" s="46"/>
      <c r="Y594" s="46"/>
    </row>
    <row r="595" spans="1:25" ht="14.4">
      <c r="A595" s="46"/>
      <c r="B595" s="46"/>
      <c r="C595" s="46"/>
      <c r="D595" s="46"/>
      <c r="E595" s="46"/>
      <c r="F595" s="4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46"/>
      <c r="W595" s="46"/>
      <c r="X595" s="46"/>
      <c r="Y595" s="46"/>
    </row>
    <row r="596" spans="1:25" ht="14.4">
      <c r="A596" s="46"/>
      <c r="B596" s="46"/>
      <c r="C596" s="46"/>
      <c r="D596" s="46"/>
      <c r="E596" s="46"/>
      <c r="F596" s="4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46"/>
      <c r="W596" s="46"/>
      <c r="X596" s="46"/>
      <c r="Y596" s="46"/>
    </row>
    <row r="597" spans="1:25" ht="14.4">
      <c r="A597" s="46"/>
      <c r="B597" s="46"/>
      <c r="C597" s="46"/>
      <c r="D597" s="46"/>
      <c r="E597" s="46"/>
      <c r="F597" s="4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46"/>
      <c r="W597" s="46"/>
      <c r="X597" s="46"/>
      <c r="Y597" s="46"/>
    </row>
    <row r="598" spans="1:25" ht="14.4">
      <c r="A598" s="46"/>
      <c r="B598" s="46"/>
      <c r="C598" s="46"/>
      <c r="D598" s="46"/>
      <c r="E598" s="46"/>
      <c r="F598" s="4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46"/>
      <c r="W598" s="46"/>
      <c r="X598" s="46"/>
      <c r="Y598" s="46"/>
    </row>
    <row r="599" spans="1:25" ht="14.4">
      <c r="A599" s="46"/>
      <c r="B599" s="46"/>
      <c r="C599" s="46"/>
      <c r="D599" s="46"/>
      <c r="E599" s="46"/>
      <c r="F599" s="4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46"/>
      <c r="W599" s="46"/>
      <c r="X599" s="46"/>
      <c r="Y599" s="46"/>
    </row>
    <row r="600" spans="1:25" ht="14.4">
      <c r="A600" s="46"/>
      <c r="B600" s="46"/>
      <c r="C600" s="46"/>
      <c r="D600" s="46"/>
      <c r="E600" s="46"/>
      <c r="F600" s="4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46"/>
      <c r="W600" s="46"/>
      <c r="X600" s="46"/>
      <c r="Y600" s="46"/>
    </row>
    <row r="601" spans="1:25" ht="14.4">
      <c r="A601" s="46"/>
      <c r="B601" s="46"/>
      <c r="C601" s="46"/>
      <c r="D601" s="46"/>
      <c r="E601" s="46"/>
      <c r="F601" s="4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46"/>
      <c r="W601" s="46"/>
      <c r="X601" s="46"/>
      <c r="Y601" s="46"/>
    </row>
    <row r="602" spans="1:25" ht="14.4">
      <c r="A602" s="46"/>
      <c r="B602" s="46"/>
      <c r="C602" s="46"/>
      <c r="D602" s="46"/>
      <c r="E602" s="46"/>
      <c r="F602" s="4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46"/>
      <c r="W602" s="46"/>
      <c r="X602" s="46"/>
      <c r="Y602" s="46"/>
    </row>
    <row r="603" spans="1:25" ht="14.4">
      <c r="A603" s="46"/>
      <c r="B603" s="46"/>
      <c r="C603" s="46"/>
      <c r="D603" s="46"/>
      <c r="E603" s="46"/>
      <c r="F603" s="4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46"/>
      <c r="W603" s="46"/>
      <c r="X603" s="46"/>
      <c r="Y603" s="46"/>
    </row>
    <row r="604" spans="1:25" ht="14.4">
      <c r="A604" s="46"/>
      <c r="B604" s="46"/>
      <c r="C604" s="46"/>
      <c r="D604" s="46"/>
      <c r="E604" s="46"/>
      <c r="F604" s="4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46"/>
      <c r="W604" s="46"/>
      <c r="X604" s="46"/>
      <c r="Y604" s="46"/>
    </row>
    <row r="605" spans="1:25" ht="14.4">
      <c r="A605" s="46"/>
      <c r="B605" s="46"/>
      <c r="C605" s="46"/>
      <c r="D605" s="46"/>
      <c r="E605" s="46"/>
      <c r="F605" s="4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46"/>
      <c r="W605" s="46"/>
      <c r="X605" s="46"/>
      <c r="Y605" s="46"/>
    </row>
    <row r="606" spans="1:25" ht="14.4">
      <c r="A606" s="46"/>
      <c r="B606" s="46"/>
      <c r="C606" s="46"/>
      <c r="D606" s="46"/>
      <c r="E606" s="46"/>
      <c r="F606" s="4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46"/>
      <c r="W606" s="46"/>
      <c r="X606" s="46"/>
      <c r="Y606" s="46"/>
    </row>
    <row r="607" spans="1:25" ht="14.4">
      <c r="A607" s="46"/>
      <c r="B607" s="46"/>
      <c r="C607" s="46"/>
      <c r="D607" s="46"/>
      <c r="E607" s="46"/>
      <c r="F607" s="4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46"/>
      <c r="W607" s="46"/>
      <c r="X607" s="46"/>
      <c r="Y607" s="46"/>
    </row>
    <row r="608" spans="1:25" ht="14.4">
      <c r="A608" s="46"/>
      <c r="B608" s="46"/>
      <c r="C608" s="46"/>
      <c r="D608" s="46"/>
      <c r="E608" s="46"/>
      <c r="F608" s="4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46"/>
      <c r="W608" s="46"/>
      <c r="X608" s="46"/>
      <c r="Y608" s="46"/>
    </row>
    <row r="609" spans="1:25" ht="14.4">
      <c r="A609" s="46"/>
      <c r="B609" s="46"/>
      <c r="C609" s="46"/>
      <c r="D609" s="46"/>
      <c r="E609" s="46"/>
      <c r="F609" s="4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46"/>
      <c r="W609" s="46"/>
      <c r="X609" s="46"/>
      <c r="Y609" s="46"/>
    </row>
    <row r="610" spans="1:25" ht="14.4">
      <c r="A610" s="46"/>
      <c r="B610" s="46"/>
      <c r="C610" s="46"/>
      <c r="D610" s="46"/>
      <c r="E610" s="46"/>
      <c r="F610" s="4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46"/>
      <c r="W610" s="46"/>
      <c r="X610" s="46"/>
      <c r="Y610" s="46"/>
    </row>
    <row r="611" spans="1:25" ht="14.4">
      <c r="A611" s="46"/>
      <c r="B611" s="46"/>
      <c r="C611" s="46"/>
      <c r="D611" s="46"/>
      <c r="E611" s="46"/>
      <c r="F611" s="4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46"/>
      <c r="W611" s="46"/>
      <c r="X611" s="46"/>
      <c r="Y611" s="46"/>
    </row>
    <row r="612" spans="1:25" ht="14.4">
      <c r="A612" s="46"/>
      <c r="B612" s="46"/>
      <c r="C612" s="46"/>
      <c r="D612" s="46"/>
      <c r="E612" s="46"/>
      <c r="F612" s="4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46"/>
      <c r="W612" s="46"/>
      <c r="X612" s="46"/>
      <c r="Y612" s="46"/>
    </row>
    <row r="613" spans="1:25" ht="14.4">
      <c r="A613" s="46"/>
      <c r="B613" s="46"/>
      <c r="C613" s="46"/>
      <c r="D613" s="46"/>
      <c r="E613" s="46"/>
      <c r="F613" s="4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46"/>
      <c r="W613" s="46"/>
      <c r="X613" s="46"/>
      <c r="Y613" s="46"/>
    </row>
    <row r="614" spans="1:25" ht="14.4">
      <c r="A614" s="46"/>
      <c r="B614" s="46"/>
      <c r="C614" s="46"/>
      <c r="D614" s="46"/>
      <c r="E614" s="46"/>
      <c r="F614" s="4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46"/>
      <c r="W614" s="46"/>
      <c r="X614" s="46"/>
      <c r="Y614" s="46"/>
    </row>
    <row r="615" spans="1:25" ht="14.4">
      <c r="A615" s="46"/>
      <c r="B615" s="46"/>
      <c r="C615" s="46"/>
      <c r="D615" s="46"/>
      <c r="E615" s="46"/>
      <c r="F615" s="4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46"/>
      <c r="W615" s="46"/>
      <c r="X615" s="46"/>
      <c r="Y615" s="46"/>
    </row>
    <row r="616" spans="1:25" ht="14.4">
      <c r="A616" s="46"/>
      <c r="B616" s="46"/>
      <c r="C616" s="46"/>
      <c r="D616" s="46"/>
      <c r="E616" s="46"/>
      <c r="F616" s="4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46"/>
      <c r="W616" s="46"/>
      <c r="X616" s="46"/>
      <c r="Y616" s="46"/>
    </row>
    <row r="617" spans="1:25" ht="14.4">
      <c r="A617" s="46"/>
      <c r="B617" s="46"/>
      <c r="C617" s="46"/>
      <c r="D617" s="46"/>
      <c r="E617" s="46"/>
      <c r="F617" s="4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46"/>
      <c r="W617" s="46"/>
      <c r="X617" s="46"/>
      <c r="Y617" s="46"/>
    </row>
    <row r="618" spans="1:25" ht="14.4">
      <c r="A618" s="46"/>
      <c r="B618" s="46"/>
      <c r="C618" s="46"/>
      <c r="D618" s="46"/>
      <c r="E618" s="46"/>
      <c r="F618" s="4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46"/>
      <c r="W618" s="46"/>
      <c r="X618" s="46"/>
      <c r="Y618" s="46"/>
    </row>
    <row r="619" spans="1:25" ht="14.4">
      <c r="A619" s="46"/>
      <c r="B619" s="46"/>
      <c r="C619" s="46"/>
      <c r="D619" s="46"/>
      <c r="E619" s="46"/>
      <c r="F619" s="4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46"/>
      <c r="W619" s="46"/>
      <c r="X619" s="46"/>
      <c r="Y619" s="46"/>
    </row>
    <row r="620" spans="1:25" ht="14.4">
      <c r="A620" s="46"/>
      <c r="B620" s="46"/>
      <c r="C620" s="46"/>
      <c r="D620" s="46"/>
      <c r="E620" s="46"/>
      <c r="F620" s="4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46"/>
      <c r="W620" s="46"/>
      <c r="X620" s="46"/>
      <c r="Y620" s="46"/>
    </row>
    <row r="621" spans="1:25" ht="14.4">
      <c r="A621" s="46"/>
      <c r="B621" s="46"/>
      <c r="C621" s="46"/>
      <c r="D621" s="46"/>
      <c r="E621" s="46"/>
      <c r="F621" s="4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46"/>
      <c r="W621" s="46"/>
      <c r="X621" s="46"/>
      <c r="Y621" s="46"/>
    </row>
    <row r="622" spans="1:25" ht="14.4">
      <c r="A622" s="46"/>
      <c r="B622" s="46"/>
      <c r="C622" s="46"/>
      <c r="D622" s="46"/>
      <c r="E622" s="46"/>
      <c r="F622" s="4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46"/>
      <c r="W622" s="46"/>
      <c r="X622" s="46"/>
      <c r="Y622" s="46"/>
    </row>
    <row r="623" spans="1:25" ht="14.4">
      <c r="A623" s="46"/>
      <c r="B623" s="46"/>
      <c r="C623" s="46"/>
      <c r="D623" s="46"/>
      <c r="E623" s="46"/>
      <c r="F623" s="4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46"/>
      <c r="W623" s="46"/>
      <c r="X623" s="46"/>
      <c r="Y623" s="46"/>
    </row>
    <row r="624" spans="1:25" ht="14.4">
      <c r="A624" s="46"/>
      <c r="B624" s="46"/>
      <c r="C624" s="46"/>
      <c r="D624" s="46"/>
      <c r="E624" s="46"/>
      <c r="F624" s="4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46"/>
      <c r="W624" s="46"/>
      <c r="X624" s="46"/>
      <c r="Y624" s="46"/>
    </row>
    <row r="625" spans="1:25" ht="14.4">
      <c r="A625" s="46"/>
      <c r="B625" s="46"/>
      <c r="C625" s="46"/>
      <c r="D625" s="46"/>
      <c r="E625" s="46"/>
      <c r="F625" s="4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46"/>
      <c r="W625" s="46"/>
      <c r="X625" s="46"/>
      <c r="Y625" s="46"/>
    </row>
    <row r="626" spans="1:25" ht="14.4">
      <c r="A626" s="46"/>
      <c r="B626" s="46"/>
      <c r="C626" s="46"/>
      <c r="D626" s="46"/>
      <c r="E626" s="46"/>
      <c r="F626" s="4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46"/>
      <c r="W626" s="46"/>
      <c r="X626" s="46"/>
      <c r="Y626" s="46"/>
    </row>
    <row r="627" spans="1:25" ht="14.4">
      <c r="A627" s="46"/>
      <c r="B627" s="46"/>
      <c r="C627" s="46"/>
      <c r="D627" s="46"/>
      <c r="E627" s="46"/>
      <c r="F627" s="4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46"/>
      <c r="W627" s="46"/>
      <c r="X627" s="46"/>
      <c r="Y627" s="46"/>
    </row>
    <row r="628" spans="1:25" ht="14.4">
      <c r="A628" s="46"/>
      <c r="B628" s="46"/>
      <c r="C628" s="46"/>
      <c r="D628" s="46"/>
      <c r="E628" s="46"/>
      <c r="F628" s="4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46"/>
      <c r="W628" s="46"/>
      <c r="X628" s="46"/>
      <c r="Y628" s="46"/>
    </row>
    <row r="629" spans="1:25" ht="14.4">
      <c r="A629" s="46"/>
      <c r="B629" s="46"/>
      <c r="C629" s="46"/>
      <c r="D629" s="46"/>
      <c r="E629" s="46"/>
      <c r="F629" s="4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46"/>
      <c r="W629" s="46"/>
      <c r="X629" s="46"/>
      <c r="Y629" s="46"/>
    </row>
    <row r="630" spans="1:25" ht="14.4">
      <c r="A630" s="46"/>
      <c r="B630" s="46"/>
      <c r="C630" s="46"/>
      <c r="D630" s="46"/>
      <c r="E630" s="46"/>
      <c r="F630" s="4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46"/>
      <c r="W630" s="46"/>
      <c r="X630" s="46"/>
      <c r="Y630" s="46"/>
    </row>
    <row r="631" spans="1:25" ht="14.4">
      <c r="A631" s="46"/>
      <c r="B631" s="46"/>
      <c r="C631" s="46"/>
      <c r="D631" s="46"/>
      <c r="E631" s="46"/>
      <c r="F631" s="4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46"/>
      <c r="W631" s="46"/>
      <c r="X631" s="46"/>
      <c r="Y631" s="46"/>
    </row>
    <row r="632" spans="1:25" ht="14.4">
      <c r="A632" s="46"/>
      <c r="B632" s="46"/>
      <c r="C632" s="46"/>
      <c r="D632" s="46"/>
      <c r="E632" s="46"/>
      <c r="F632" s="4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46"/>
      <c r="W632" s="46"/>
      <c r="X632" s="46"/>
      <c r="Y632" s="46"/>
    </row>
    <row r="633" spans="1:25" ht="14.4">
      <c r="A633" s="46"/>
      <c r="B633" s="46"/>
      <c r="C633" s="46"/>
      <c r="D633" s="46"/>
      <c r="E633" s="46"/>
      <c r="F633" s="4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46"/>
      <c r="W633" s="46"/>
      <c r="X633" s="46"/>
      <c r="Y633" s="46"/>
    </row>
    <row r="634" spans="1:25" ht="14.4">
      <c r="A634" s="46"/>
      <c r="B634" s="46"/>
      <c r="C634" s="46"/>
      <c r="D634" s="46"/>
      <c r="E634" s="46"/>
      <c r="F634" s="4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46"/>
      <c r="W634" s="46"/>
      <c r="X634" s="46"/>
      <c r="Y634" s="46"/>
    </row>
    <row r="635" spans="1:25" ht="14.4">
      <c r="A635" s="46"/>
      <c r="B635" s="46"/>
      <c r="C635" s="46"/>
      <c r="D635" s="46"/>
      <c r="E635" s="46"/>
      <c r="F635" s="4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46"/>
      <c r="W635" s="46"/>
      <c r="X635" s="46"/>
      <c r="Y635" s="46"/>
    </row>
    <row r="636" spans="1:25" ht="14.4">
      <c r="A636" s="46"/>
      <c r="B636" s="46"/>
      <c r="C636" s="46"/>
      <c r="D636" s="46"/>
      <c r="E636" s="46"/>
      <c r="F636" s="4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46"/>
      <c r="W636" s="46"/>
      <c r="X636" s="46"/>
      <c r="Y636" s="46"/>
    </row>
    <row r="637" spans="1:25" ht="14.4">
      <c r="A637" s="46"/>
      <c r="B637" s="46"/>
      <c r="C637" s="46"/>
      <c r="D637" s="46"/>
      <c r="E637" s="46"/>
      <c r="F637" s="4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46"/>
      <c r="W637" s="46"/>
      <c r="X637" s="46"/>
      <c r="Y637" s="46"/>
    </row>
    <row r="638" spans="1:25" ht="14.4">
      <c r="A638" s="46"/>
      <c r="B638" s="46"/>
      <c r="C638" s="46"/>
      <c r="D638" s="46"/>
      <c r="E638" s="46"/>
      <c r="F638" s="4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46"/>
      <c r="W638" s="46"/>
      <c r="X638" s="46"/>
      <c r="Y638" s="46"/>
    </row>
    <row r="639" spans="1:25" ht="14.4">
      <c r="A639" s="46"/>
      <c r="B639" s="46"/>
      <c r="C639" s="46"/>
      <c r="D639" s="46"/>
      <c r="E639" s="46"/>
      <c r="F639" s="4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46"/>
      <c r="W639" s="46"/>
      <c r="X639" s="46"/>
      <c r="Y639" s="46"/>
    </row>
    <row r="640" spans="1:25" ht="14.4">
      <c r="A640" s="46"/>
      <c r="B640" s="46"/>
      <c r="C640" s="46"/>
      <c r="D640" s="46"/>
      <c r="E640" s="46"/>
      <c r="F640" s="4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46"/>
      <c r="W640" s="46"/>
      <c r="X640" s="46"/>
      <c r="Y640" s="46"/>
    </row>
    <row r="641" spans="1:25" ht="14.4">
      <c r="A641" s="46"/>
      <c r="B641" s="46"/>
      <c r="C641" s="46"/>
      <c r="D641" s="46"/>
      <c r="E641" s="46"/>
      <c r="F641" s="4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46"/>
      <c r="W641" s="46"/>
      <c r="X641" s="46"/>
      <c r="Y641" s="46"/>
    </row>
    <row r="642" spans="1:25" ht="14.4">
      <c r="A642" s="46"/>
      <c r="B642" s="46"/>
      <c r="C642" s="46"/>
      <c r="D642" s="46"/>
      <c r="E642" s="46"/>
      <c r="F642" s="4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46"/>
      <c r="W642" s="46"/>
      <c r="X642" s="46"/>
      <c r="Y642" s="46"/>
    </row>
    <row r="643" spans="1:25" ht="14.4">
      <c r="A643" s="46"/>
      <c r="B643" s="46"/>
      <c r="C643" s="46"/>
      <c r="D643" s="46"/>
      <c r="E643" s="46"/>
      <c r="F643" s="4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46"/>
      <c r="W643" s="46"/>
      <c r="X643" s="46"/>
      <c r="Y643" s="46"/>
    </row>
    <row r="644" spans="1:25" ht="14.4">
      <c r="A644" s="46"/>
      <c r="B644" s="46"/>
      <c r="C644" s="46"/>
      <c r="D644" s="46"/>
      <c r="E644" s="46"/>
      <c r="F644" s="4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46"/>
      <c r="W644" s="46"/>
      <c r="X644" s="46"/>
      <c r="Y644" s="46"/>
    </row>
    <row r="645" spans="1:25" ht="14.4">
      <c r="A645" s="46"/>
      <c r="B645" s="46"/>
      <c r="C645" s="46"/>
      <c r="D645" s="46"/>
      <c r="E645" s="46"/>
      <c r="F645" s="4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46"/>
      <c r="W645" s="46"/>
      <c r="X645" s="46"/>
      <c r="Y645" s="46"/>
    </row>
    <row r="646" spans="1:25" ht="14.4">
      <c r="A646" s="46"/>
      <c r="B646" s="46"/>
      <c r="C646" s="46"/>
      <c r="D646" s="46"/>
      <c r="E646" s="46"/>
      <c r="F646" s="4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46"/>
      <c r="W646" s="46"/>
      <c r="X646" s="46"/>
      <c r="Y646" s="46"/>
    </row>
    <row r="647" spans="1:25" ht="14.4">
      <c r="A647" s="46"/>
      <c r="B647" s="46"/>
      <c r="C647" s="46"/>
      <c r="D647" s="46"/>
      <c r="E647" s="46"/>
      <c r="F647" s="4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46"/>
      <c r="W647" s="46"/>
      <c r="X647" s="46"/>
      <c r="Y647" s="46"/>
    </row>
    <row r="648" spans="1:25" ht="14.4">
      <c r="A648" s="46"/>
      <c r="B648" s="46"/>
      <c r="C648" s="46"/>
      <c r="D648" s="46"/>
      <c r="E648" s="46"/>
      <c r="F648" s="4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46"/>
      <c r="W648" s="46"/>
      <c r="X648" s="46"/>
      <c r="Y648" s="46"/>
    </row>
    <row r="649" spans="1:25" ht="14.4">
      <c r="A649" s="46"/>
      <c r="B649" s="46"/>
      <c r="C649" s="46"/>
      <c r="D649" s="46"/>
      <c r="E649" s="46"/>
      <c r="F649" s="4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46"/>
      <c r="W649" s="46"/>
      <c r="X649" s="46"/>
      <c r="Y649" s="46"/>
    </row>
    <row r="650" spans="1:25" ht="14.4">
      <c r="A650" s="46"/>
      <c r="B650" s="46"/>
      <c r="C650" s="46"/>
      <c r="D650" s="46"/>
      <c r="E650" s="46"/>
      <c r="F650" s="4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46"/>
      <c r="W650" s="46"/>
      <c r="X650" s="46"/>
      <c r="Y650" s="46"/>
    </row>
    <row r="651" spans="1:25" ht="14.4">
      <c r="A651" s="46"/>
      <c r="B651" s="46"/>
      <c r="C651" s="46"/>
      <c r="D651" s="46"/>
      <c r="E651" s="46"/>
      <c r="F651" s="4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46"/>
      <c r="W651" s="46"/>
      <c r="X651" s="46"/>
      <c r="Y651" s="46"/>
    </row>
    <row r="652" spans="1:25" ht="14.4">
      <c r="A652" s="46"/>
      <c r="B652" s="46"/>
      <c r="C652" s="46"/>
      <c r="D652" s="46"/>
      <c r="E652" s="46"/>
      <c r="F652" s="4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46"/>
      <c r="W652" s="46"/>
      <c r="X652" s="46"/>
      <c r="Y652" s="46"/>
    </row>
    <row r="653" spans="1:25" ht="14.4">
      <c r="A653" s="46"/>
      <c r="B653" s="46"/>
      <c r="C653" s="46"/>
      <c r="D653" s="46"/>
      <c r="E653" s="46"/>
      <c r="F653" s="4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46"/>
      <c r="W653" s="46"/>
      <c r="X653" s="46"/>
      <c r="Y653" s="46"/>
    </row>
    <row r="654" spans="1:25" ht="14.4">
      <c r="A654" s="46"/>
      <c r="B654" s="46"/>
      <c r="C654" s="46"/>
      <c r="D654" s="46"/>
      <c r="E654" s="46"/>
      <c r="F654" s="4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46"/>
      <c r="W654" s="46"/>
      <c r="X654" s="46"/>
      <c r="Y654" s="46"/>
    </row>
    <row r="655" spans="1:25" ht="14.4">
      <c r="A655" s="46"/>
      <c r="B655" s="46"/>
      <c r="C655" s="46"/>
      <c r="D655" s="46"/>
      <c r="E655" s="46"/>
      <c r="F655" s="4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46"/>
      <c r="W655" s="46"/>
      <c r="X655" s="46"/>
      <c r="Y655" s="46"/>
    </row>
    <row r="656" spans="1:25" ht="14.4">
      <c r="A656" s="46"/>
      <c r="B656" s="46"/>
      <c r="C656" s="46"/>
      <c r="D656" s="46"/>
      <c r="E656" s="46"/>
      <c r="F656" s="4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46"/>
      <c r="W656" s="46"/>
      <c r="X656" s="46"/>
      <c r="Y656" s="46"/>
    </row>
    <row r="657" spans="1:25" ht="14.4">
      <c r="A657" s="46"/>
      <c r="B657" s="46"/>
      <c r="C657" s="46"/>
      <c r="D657" s="46"/>
      <c r="E657" s="46"/>
      <c r="F657" s="4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46"/>
      <c r="W657" s="46"/>
      <c r="X657" s="46"/>
      <c r="Y657" s="46"/>
    </row>
    <row r="658" spans="1:25" ht="14.4">
      <c r="A658" s="46"/>
      <c r="B658" s="46"/>
      <c r="C658" s="46"/>
      <c r="D658" s="46"/>
      <c r="E658" s="46"/>
      <c r="F658" s="4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46"/>
      <c r="W658" s="46"/>
      <c r="X658" s="46"/>
      <c r="Y658" s="46"/>
    </row>
    <row r="659" spans="1:25" ht="14.4">
      <c r="A659" s="46"/>
      <c r="B659" s="46"/>
      <c r="C659" s="46"/>
      <c r="D659" s="46"/>
      <c r="E659" s="46"/>
      <c r="F659" s="4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46"/>
      <c r="W659" s="46"/>
      <c r="X659" s="46"/>
      <c r="Y659" s="46"/>
    </row>
    <row r="660" spans="1:25" ht="14.4">
      <c r="A660" s="46"/>
      <c r="B660" s="46"/>
      <c r="C660" s="46"/>
      <c r="D660" s="46"/>
      <c r="E660" s="46"/>
      <c r="F660" s="4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46"/>
      <c r="W660" s="46"/>
      <c r="X660" s="46"/>
      <c r="Y660" s="46"/>
    </row>
    <row r="661" spans="1:25" ht="14.4">
      <c r="A661" s="46"/>
      <c r="B661" s="46"/>
      <c r="C661" s="46"/>
      <c r="D661" s="46"/>
      <c r="E661" s="46"/>
      <c r="F661" s="4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46"/>
      <c r="W661" s="46"/>
      <c r="X661" s="46"/>
      <c r="Y661" s="46"/>
    </row>
    <row r="662" spans="1:25" ht="14.4">
      <c r="A662" s="46"/>
      <c r="B662" s="46"/>
      <c r="C662" s="46"/>
      <c r="D662" s="46"/>
      <c r="E662" s="46"/>
      <c r="F662" s="4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46"/>
      <c r="W662" s="46"/>
      <c r="X662" s="46"/>
      <c r="Y662" s="46"/>
    </row>
    <row r="663" spans="1:25" ht="14.4">
      <c r="A663" s="46"/>
      <c r="B663" s="46"/>
      <c r="C663" s="46"/>
      <c r="D663" s="46"/>
      <c r="E663" s="46"/>
      <c r="F663" s="4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46"/>
      <c r="W663" s="46"/>
      <c r="X663" s="46"/>
      <c r="Y663" s="46"/>
    </row>
    <row r="664" spans="1:25" ht="14.4">
      <c r="A664" s="46"/>
      <c r="B664" s="46"/>
      <c r="C664" s="46"/>
      <c r="D664" s="46"/>
      <c r="E664" s="46"/>
      <c r="F664" s="4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46"/>
      <c r="W664" s="46"/>
      <c r="X664" s="46"/>
      <c r="Y664" s="46"/>
    </row>
    <row r="665" spans="1:25" ht="14.4">
      <c r="A665" s="46"/>
      <c r="B665" s="46"/>
      <c r="C665" s="46"/>
      <c r="D665" s="46"/>
      <c r="E665" s="46"/>
      <c r="F665" s="4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46"/>
      <c r="W665" s="46"/>
      <c r="X665" s="46"/>
      <c r="Y665" s="46"/>
    </row>
    <row r="666" spans="1:25" ht="14.4">
      <c r="A666" s="46"/>
      <c r="B666" s="46"/>
      <c r="C666" s="46"/>
      <c r="D666" s="46"/>
      <c r="E666" s="46"/>
      <c r="F666" s="4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46"/>
      <c r="W666" s="46"/>
      <c r="X666" s="46"/>
      <c r="Y666" s="46"/>
    </row>
    <row r="667" spans="1:25" ht="14.4">
      <c r="A667" s="46"/>
      <c r="B667" s="46"/>
      <c r="C667" s="46"/>
      <c r="D667" s="46"/>
      <c r="E667" s="46"/>
      <c r="F667" s="4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46"/>
      <c r="W667" s="46"/>
      <c r="X667" s="46"/>
      <c r="Y667" s="46"/>
    </row>
    <row r="668" spans="1:25" ht="14.4">
      <c r="A668" s="46"/>
      <c r="B668" s="46"/>
      <c r="C668" s="46"/>
      <c r="D668" s="46"/>
      <c r="E668" s="46"/>
      <c r="F668" s="4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46"/>
      <c r="W668" s="46"/>
      <c r="X668" s="46"/>
      <c r="Y668" s="46"/>
    </row>
    <row r="669" spans="1:25" ht="14.4">
      <c r="A669" s="46"/>
      <c r="B669" s="46"/>
      <c r="C669" s="46"/>
      <c r="D669" s="46"/>
      <c r="E669" s="46"/>
      <c r="F669" s="4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46"/>
      <c r="W669" s="46"/>
      <c r="X669" s="46"/>
      <c r="Y669" s="46"/>
    </row>
    <row r="670" spans="1:25" ht="14.4">
      <c r="A670" s="46"/>
      <c r="B670" s="46"/>
      <c r="C670" s="46"/>
      <c r="D670" s="46"/>
      <c r="E670" s="46"/>
      <c r="F670" s="4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46"/>
      <c r="W670" s="46"/>
      <c r="X670" s="46"/>
      <c r="Y670" s="46"/>
    </row>
    <row r="671" spans="1:25" ht="14.4">
      <c r="A671" s="46"/>
      <c r="B671" s="46"/>
      <c r="C671" s="46"/>
      <c r="D671" s="46"/>
      <c r="E671" s="46"/>
      <c r="F671" s="4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46"/>
      <c r="W671" s="46"/>
      <c r="X671" s="46"/>
      <c r="Y671" s="46"/>
    </row>
    <row r="672" spans="1:25" ht="14.4">
      <c r="A672" s="46"/>
      <c r="B672" s="46"/>
      <c r="C672" s="46"/>
      <c r="D672" s="46"/>
      <c r="E672" s="46"/>
      <c r="F672" s="4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46"/>
      <c r="W672" s="46"/>
      <c r="X672" s="46"/>
      <c r="Y672" s="46"/>
    </row>
    <row r="673" spans="1:25" ht="14.4">
      <c r="A673" s="46"/>
      <c r="B673" s="46"/>
      <c r="C673" s="46"/>
      <c r="D673" s="46"/>
      <c r="E673" s="46"/>
      <c r="F673" s="4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46"/>
      <c r="W673" s="46"/>
      <c r="X673" s="46"/>
      <c r="Y673" s="46"/>
    </row>
    <row r="674" spans="1:25" ht="14.4">
      <c r="A674" s="46"/>
      <c r="B674" s="46"/>
      <c r="C674" s="46"/>
      <c r="D674" s="46"/>
      <c r="E674" s="46"/>
      <c r="F674" s="4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46"/>
      <c r="W674" s="46"/>
      <c r="X674" s="46"/>
      <c r="Y674" s="46"/>
    </row>
    <row r="675" spans="1:25" ht="14.4">
      <c r="A675" s="46"/>
      <c r="B675" s="46"/>
      <c r="C675" s="46"/>
      <c r="D675" s="46"/>
      <c r="E675" s="46"/>
      <c r="F675" s="4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46"/>
      <c r="W675" s="46"/>
      <c r="X675" s="46"/>
      <c r="Y675" s="46"/>
    </row>
    <row r="676" spans="1:25" ht="14.4">
      <c r="A676" s="46"/>
      <c r="B676" s="46"/>
      <c r="C676" s="46"/>
      <c r="D676" s="46"/>
      <c r="E676" s="46"/>
      <c r="F676" s="4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46"/>
      <c r="W676" s="46"/>
      <c r="X676" s="46"/>
      <c r="Y676" s="46"/>
    </row>
    <row r="677" spans="1:25" ht="14.4">
      <c r="A677" s="46"/>
      <c r="B677" s="46"/>
      <c r="C677" s="46"/>
      <c r="D677" s="46"/>
      <c r="E677" s="46"/>
      <c r="F677" s="4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46"/>
      <c r="W677" s="46"/>
      <c r="X677" s="46"/>
      <c r="Y677" s="46"/>
    </row>
    <row r="678" spans="1:25" ht="14.4">
      <c r="A678" s="46"/>
      <c r="B678" s="46"/>
      <c r="C678" s="46"/>
      <c r="D678" s="46"/>
      <c r="E678" s="46"/>
      <c r="F678" s="4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46"/>
      <c r="W678" s="46"/>
      <c r="X678" s="46"/>
      <c r="Y678" s="46"/>
    </row>
    <row r="679" spans="1:25" ht="14.4">
      <c r="A679" s="46"/>
      <c r="B679" s="46"/>
      <c r="C679" s="46"/>
      <c r="D679" s="46"/>
      <c r="E679" s="46"/>
      <c r="F679" s="4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46"/>
      <c r="W679" s="46"/>
      <c r="X679" s="46"/>
      <c r="Y679" s="46"/>
    </row>
    <row r="680" spans="1:25" ht="14.4">
      <c r="A680" s="46"/>
      <c r="B680" s="46"/>
      <c r="C680" s="46"/>
      <c r="D680" s="46"/>
      <c r="E680" s="46"/>
      <c r="F680" s="4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46"/>
      <c r="W680" s="46"/>
      <c r="X680" s="46"/>
      <c r="Y680" s="46"/>
    </row>
    <row r="681" spans="1:25" ht="14.4">
      <c r="A681" s="46"/>
      <c r="B681" s="46"/>
      <c r="C681" s="46"/>
      <c r="D681" s="46"/>
      <c r="E681" s="46"/>
      <c r="F681" s="4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46"/>
      <c r="W681" s="46"/>
      <c r="X681" s="46"/>
      <c r="Y681" s="46"/>
    </row>
    <row r="682" spans="1:25" ht="14.4">
      <c r="A682" s="46"/>
      <c r="B682" s="46"/>
      <c r="C682" s="46"/>
      <c r="D682" s="46"/>
      <c r="E682" s="46"/>
      <c r="F682" s="4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46"/>
      <c r="W682" s="46"/>
      <c r="X682" s="46"/>
      <c r="Y682" s="46"/>
    </row>
    <row r="683" spans="1:25" ht="14.4">
      <c r="A683" s="46"/>
      <c r="B683" s="46"/>
      <c r="C683" s="46"/>
      <c r="D683" s="46"/>
      <c r="E683" s="46"/>
      <c r="F683" s="4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46"/>
      <c r="W683" s="46"/>
      <c r="X683" s="46"/>
      <c r="Y683" s="46"/>
    </row>
    <row r="684" spans="1:25" ht="14.4">
      <c r="A684" s="46"/>
      <c r="B684" s="46"/>
      <c r="C684" s="46"/>
      <c r="D684" s="46"/>
      <c r="E684" s="46"/>
      <c r="F684" s="4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46"/>
      <c r="W684" s="46"/>
      <c r="X684" s="46"/>
      <c r="Y684" s="46"/>
    </row>
    <row r="685" spans="1:25" ht="14.4">
      <c r="A685" s="46"/>
      <c r="B685" s="46"/>
      <c r="C685" s="46"/>
      <c r="D685" s="46"/>
      <c r="E685" s="46"/>
      <c r="F685" s="4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46"/>
      <c r="W685" s="46"/>
      <c r="X685" s="46"/>
      <c r="Y685" s="46"/>
    </row>
    <row r="686" spans="1:25" ht="14.4">
      <c r="A686" s="46"/>
      <c r="B686" s="46"/>
      <c r="C686" s="46"/>
      <c r="D686" s="46"/>
      <c r="E686" s="46"/>
      <c r="F686" s="4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46"/>
      <c r="W686" s="46"/>
      <c r="X686" s="46"/>
      <c r="Y686" s="46"/>
    </row>
    <row r="687" spans="1:25" ht="14.4">
      <c r="A687" s="46"/>
      <c r="B687" s="46"/>
      <c r="C687" s="46"/>
      <c r="D687" s="46"/>
      <c r="E687" s="46"/>
      <c r="F687" s="4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46"/>
      <c r="W687" s="46"/>
      <c r="X687" s="46"/>
      <c r="Y687" s="46"/>
    </row>
    <row r="688" spans="1:25" ht="14.4">
      <c r="A688" s="46"/>
      <c r="B688" s="46"/>
      <c r="C688" s="46"/>
      <c r="D688" s="46"/>
      <c r="E688" s="46"/>
      <c r="F688" s="4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46"/>
      <c r="W688" s="46"/>
      <c r="X688" s="46"/>
      <c r="Y688" s="46"/>
    </row>
    <row r="689" spans="1:25" ht="14.4">
      <c r="A689" s="46"/>
      <c r="B689" s="46"/>
      <c r="C689" s="46"/>
      <c r="D689" s="46"/>
      <c r="E689" s="46"/>
      <c r="F689" s="4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46"/>
      <c r="W689" s="46"/>
      <c r="X689" s="46"/>
      <c r="Y689" s="46"/>
    </row>
    <row r="690" spans="1:25" ht="14.4">
      <c r="A690" s="46"/>
      <c r="B690" s="46"/>
      <c r="C690" s="46"/>
      <c r="D690" s="46"/>
      <c r="E690" s="46"/>
      <c r="F690" s="4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46"/>
      <c r="W690" s="46"/>
      <c r="X690" s="46"/>
      <c r="Y690" s="46"/>
    </row>
    <row r="691" spans="1:25" ht="14.4">
      <c r="A691" s="46"/>
      <c r="B691" s="46"/>
      <c r="C691" s="46"/>
      <c r="D691" s="46"/>
      <c r="E691" s="46"/>
      <c r="F691" s="4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46"/>
      <c r="W691" s="46"/>
      <c r="X691" s="46"/>
      <c r="Y691" s="46"/>
    </row>
    <row r="692" spans="1:25" ht="14.4">
      <c r="A692" s="46"/>
      <c r="B692" s="46"/>
      <c r="C692" s="46"/>
      <c r="D692" s="46"/>
      <c r="E692" s="46"/>
      <c r="F692" s="4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46"/>
      <c r="W692" s="46"/>
      <c r="X692" s="46"/>
      <c r="Y692" s="46"/>
    </row>
    <row r="693" spans="1:25" ht="14.4">
      <c r="A693" s="46"/>
      <c r="B693" s="46"/>
      <c r="C693" s="46"/>
      <c r="D693" s="46"/>
      <c r="E693" s="46"/>
      <c r="F693" s="4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46"/>
      <c r="W693" s="46"/>
      <c r="X693" s="46"/>
      <c r="Y693" s="46"/>
    </row>
    <row r="694" spans="1:25" ht="14.4">
      <c r="A694" s="46"/>
      <c r="B694" s="46"/>
      <c r="C694" s="46"/>
      <c r="D694" s="46"/>
      <c r="E694" s="46"/>
      <c r="F694" s="4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46"/>
      <c r="W694" s="46"/>
      <c r="X694" s="46"/>
      <c r="Y694" s="46"/>
    </row>
    <row r="695" spans="1:25" ht="14.4">
      <c r="A695" s="46"/>
      <c r="B695" s="46"/>
      <c r="C695" s="46"/>
      <c r="D695" s="46"/>
      <c r="E695" s="46"/>
      <c r="F695" s="4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46"/>
      <c r="W695" s="46"/>
      <c r="X695" s="46"/>
      <c r="Y695" s="46"/>
    </row>
    <row r="696" spans="1:25" ht="14.4">
      <c r="A696" s="46"/>
      <c r="B696" s="46"/>
      <c r="C696" s="46"/>
      <c r="D696" s="46"/>
      <c r="E696" s="46"/>
      <c r="F696" s="4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46"/>
      <c r="W696" s="46"/>
      <c r="X696" s="46"/>
      <c r="Y696" s="46"/>
    </row>
    <row r="697" spans="1:25" ht="14.4">
      <c r="A697" s="46"/>
      <c r="B697" s="46"/>
      <c r="C697" s="46"/>
      <c r="D697" s="46"/>
      <c r="E697" s="46"/>
      <c r="F697" s="4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46"/>
      <c r="W697" s="46"/>
      <c r="X697" s="46"/>
      <c r="Y697" s="46"/>
    </row>
    <row r="698" spans="1:25" ht="14.4">
      <c r="A698" s="46"/>
      <c r="B698" s="46"/>
      <c r="C698" s="46"/>
      <c r="D698" s="46"/>
      <c r="E698" s="46"/>
      <c r="F698" s="4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46"/>
      <c r="W698" s="46"/>
      <c r="X698" s="46"/>
      <c r="Y698" s="46"/>
    </row>
    <row r="699" spans="1:25" ht="14.4">
      <c r="A699" s="46"/>
      <c r="B699" s="46"/>
      <c r="C699" s="46"/>
      <c r="D699" s="46"/>
      <c r="E699" s="46"/>
      <c r="F699" s="4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46"/>
      <c r="W699" s="46"/>
      <c r="X699" s="46"/>
      <c r="Y699" s="46"/>
    </row>
    <row r="700" spans="1:25" ht="14.4">
      <c r="A700" s="46"/>
      <c r="B700" s="46"/>
      <c r="C700" s="46"/>
      <c r="D700" s="46"/>
      <c r="E700" s="46"/>
      <c r="F700" s="4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46"/>
      <c r="W700" s="46"/>
      <c r="X700" s="46"/>
      <c r="Y700" s="46"/>
    </row>
    <row r="701" spans="1:25" ht="14.4">
      <c r="A701" s="46"/>
      <c r="B701" s="46"/>
      <c r="C701" s="46"/>
      <c r="D701" s="46"/>
      <c r="E701" s="46"/>
      <c r="F701" s="4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46"/>
      <c r="W701" s="46"/>
      <c r="X701" s="46"/>
      <c r="Y701" s="46"/>
    </row>
    <row r="702" spans="1:25" ht="14.4">
      <c r="A702" s="46"/>
      <c r="B702" s="46"/>
      <c r="C702" s="46"/>
      <c r="D702" s="46"/>
      <c r="E702" s="46"/>
      <c r="F702" s="4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46"/>
      <c r="W702" s="46"/>
      <c r="X702" s="46"/>
      <c r="Y702" s="46"/>
    </row>
    <row r="703" spans="1:25" ht="14.4">
      <c r="A703" s="46"/>
      <c r="B703" s="46"/>
      <c r="C703" s="46"/>
      <c r="D703" s="46"/>
      <c r="E703" s="46"/>
      <c r="F703" s="4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46"/>
      <c r="W703" s="46"/>
      <c r="X703" s="46"/>
      <c r="Y703" s="46"/>
    </row>
    <row r="704" spans="1:25" ht="14.4">
      <c r="A704" s="46"/>
      <c r="B704" s="46"/>
      <c r="C704" s="46"/>
      <c r="D704" s="46"/>
      <c r="E704" s="46"/>
      <c r="F704" s="4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46"/>
      <c r="W704" s="46"/>
      <c r="X704" s="46"/>
      <c r="Y704" s="46"/>
    </row>
    <row r="705" spans="1:25" ht="14.4">
      <c r="A705" s="46"/>
      <c r="B705" s="46"/>
      <c r="C705" s="46"/>
      <c r="D705" s="46"/>
      <c r="E705" s="46"/>
      <c r="F705" s="4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46"/>
      <c r="W705" s="46"/>
      <c r="X705" s="46"/>
      <c r="Y705" s="46"/>
    </row>
    <row r="706" spans="1:25" ht="14.4">
      <c r="A706" s="46"/>
      <c r="B706" s="46"/>
      <c r="C706" s="46"/>
      <c r="D706" s="46"/>
      <c r="E706" s="46"/>
      <c r="F706" s="4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46"/>
      <c r="W706" s="46"/>
      <c r="X706" s="46"/>
      <c r="Y706" s="46"/>
    </row>
    <row r="707" spans="1:25" ht="14.4">
      <c r="A707" s="46"/>
      <c r="B707" s="46"/>
      <c r="C707" s="46"/>
      <c r="D707" s="46"/>
      <c r="E707" s="46"/>
      <c r="F707" s="4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46"/>
      <c r="W707" s="46"/>
      <c r="X707" s="46"/>
      <c r="Y707" s="46"/>
    </row>
    <row r="708" spans="1:25" ht="14.4">
      <c r="A708" s="46"/>
      <c r="B708" s="46"/>
      <c r="C708" s="46"/>
      <c r="D708" s="46"/>
      <c r="E708" s="46"/>
      <c r="F708" s="4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46"/>
      <c r="W708" s="46"/>
      <c r="X708" s="46"/>
      <c r="Y708" s="46"/>
    </row>
    <row r="709" spans="1:25" ht="14.4">
      <c r="A709" s="46"/>
      <c r="B709" s="46"/>
      <c r="C709" s="46"/>
      <c r="D709" s="46"/>
      <c r="E709" s="46"/>
      <c r="F709" s="4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46"/>
      <c r="W709" s="46"/>
      <c r="X709" s="46"/>
      <c r="Y709" s="46"/>
    </row>
    <row r="710" spans="1:25" ht="14.4">
      <c r="A710" s="46"/>
      <c r="B710" s="46"/>
      <c r="C710" s="46"/>
      <c r="D710" s="46"/>
      <c r="E710" s="46"/>
      <c r="F710" s="4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46"/>
      <c r="W710" s="46"/>
      <c r="X710" s="46"/>
      <c r="Y710" s="46"/>
    </row>
    <row r="711" spans="1:25" ht="14.4">
      <c r="A711" s="46"/>
      <c r="B711" s="46"/>
      <c r="C711" s="46"/>
      <c r="D711" s="46"/>
      <c r="E711" s="46"/>
      <c r="F711" s="4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46"/>
      <c r="W711" s="46"/>
      <c r="X711" s="46"/>
      <c r="Y711" s="46"/>
    </row>
    <row r="712" spans="1:25" ht="14.4">
      <c r="A712" s="46"/>
      <c r="B712" s="46"/>
      <c r="C712" s="46"/>
      <c r="D712" s="46"/>
      <c r="E712" s="46"/>
      <c r="F712" s="4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46"/>
      <c r="W712" s="46"/>
      <c r="X712" s="46"/>
      <c r="Y712" s="46"/>
    </row>
    <row r="713" spans="1:25" ht="14.4">
      <c r="A713" s="46"/>
      <c r="B713" s="46"/>
      <c r="C713" s="46"/>
      <c r="D713" s="46"/>
      <c r="E713" s="46"/>
      <c r="F713" s="4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46"/>
      <c r="W713" s="46"/>
      <c r="X713" s="46"/>
      <c r="Y713" s="46"/>
    </row>
    <row r="714" spans="1:25" ht="14.4">
      <c r="A714" s="46"/>
      <c r="B714" s="46"/>
      <c r="C714" s="46"/>
      <c r="D714" s="46"/>
      <c r="E714" s="46"/>
      <c r="F714" s="4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46"/>
      <c r="W714" s="46"/>
      <c r="X714" s="46"/>
      <c r="Y714" s="46"/>
    </row>
    <row r="715" spans="1:25" ht="14.4">
      <c r="A715" s="46"/>
      <c r="B715" s="46"/>
      <c r="C715" s="46"/>
      <c r="D715" s="46"/>
      <c r="E715" s="46"/>
      <c r="F715" s="4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46"/>
      <c r="W715" s="46"/>
      <c r="X715" s="46"/>
      <c r="Y715" s="46"/>
    </row>
    <row r="716" spans="1:25" ht="14.4">
      <c r="A716" s="46"/>
      <c r="B716" s="46"/>
      <c r="C716" s="46"/>
      <c r="D716" s="46"/>
      <c r="E716" s="46"/>
      <c r="F716" s="4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46"/>
      <c r="W716" s="46"/>
      <c r="X716" s="46"/>
      <c r="Y716" s="46"/>
    </row>
    <row r="717" spans="1:25" ht="14.4">
      <c r="A717" s="46"/>
      <c r="B717" s="46"/>
      <c r="C717" s="46"/>
      <c r="D717" s="46"/>
      <c r="E717" s="46"/>
      <c r="F717" s="4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46"/>
      <c r="W717" s="46"/>
      <c r="X717" s="46"/>
      <c r="Y717" s="46"/>
    </row>
    <row r="718" spans="1:25" ht="14.4">
      <c r="A718" s="46"/>
      <c r="B718" s="46"/>
      <c r="C718" s="46"/>
      <c r="D718" s="46"/>
      <c r="E718" s="46"/>
      <c r="F718" s="4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46"/>
      <c r="W718" s="46"/>
      <c r="X718" s="46"/>
      <c r="Y718" s="46"/>
    </row>
    <row r="719" spans="1:25" ht="14.4">
      <c r="A719" s="46"/>
      <c r="B719" s="46"/>
      <c r="C719" s="46"/>
      <c r="D719" s="46"/>
      <c r="E719" s="46"/>
      <c r="F719" s="4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46"/>
      <c r="W719" s="46"/>
      <c r="X719" s="46"/>
      <c r="Y719" s="46"/>
    </row>
    <row r="720" spans="1:25" ht="14.4">
      <c r="A720" s="46"/>
      <c r="B720" s="46"/>
      <c r="C720" s="46"/>
      <c r="D720" s="46"/>
      <c r="E720" s="46"/>
      <c r="F720" s="4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46"/>
      <c r="W720" s="46"/>
      <c r="X720" s="46"/>
      <c r="Y720" s="46"/>
    </row>
    <row r="721" spans="1:25" ht="14.4">
      <c r="A721" s="46"/>
      <c r="B721" s="46"/>
      <c r="C721" s="46"/>
      <c r="D721" s="46"/>
      <c r="E721" s="46"/>
      <c r="F721" s="4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46"/>
      <c r="W721" s="46"/>
      <c r="X721" s="46"/>
      <c r="Y721" s="46"/>
    </row>
    <row r="722" spans="1:25" ht="14.4">
      <c r="A722" s="46"/>
      <c r="B722" s="46"/>
      <c r="C722" s="46"/>
      <c r="D722" s="46"/>
      <c r="E722" s="46"/>
      <c r="F722" s="4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46"/>
      <c r="W722" s="46"/>
      <c r="X722" s="46"/>
      <c r="Y722" s="46"/>
    </row>
    <row r="723" spans="1:25" ht="14.4">
      <c r="A723" s="46"/>
      <c r="B723" s="46"/>
      <c r="C723" s="46"/>
      <c r="D723" s="46"/>
      <c r="E723" s="46"/>
      <c r="F723" s="4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46"/>
      <c r="W723" s="46"/>
      <c r="X723" s="46"/>
      <c r="Y723" s="46"/>
    </row>
    <row r="724" spans="1:25" ht="14.4">
      <c r="A724" s="46"/>
      <c r="B724" s="46"/>
      <c r="C724" s="46"/>
      <c r="D724" s="46"/>
      <c r="E724" s="46"/>
      <c r="F724" s="4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46"/>
      <c r="W724" s="46"/>
      <c r="X724" s="46"/>
      <c r="Y724" s="46"/>
    </row>
    <row r="725" spans="1:25" ht="14.4">
      <c r="A725" s="46"/>
      <c r="B725" s="46"/>
      <c r="C725" s="46"/>
      <c r="D725" s="46"/>
      <c r="E725" s="46"/>
      <c r="F725" s="4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46"/>
      <c r="W725" s="46"/>
      <c r="X725" s="46"/>
      <c r="Y725" s="46"/>
    </row>
    <row r="726" spans="1:25" ht="14.4">
      <c r="A726" s="46"/>
      <c r="B726" s="46"/>
      <c r="C726" s="46"/>
      <c r="D726" s="46"/>
      <c r="E726" s="46"/>
      <c r="F726" s="4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46"/>
      <c r="W726" s="46"/>
      <c r="X726" s="46"/>
      <c r="Y726" s="46"/>
    </row>
    <row r="727" spans="1:25" ht="14.4">
      <c r="A727" s="46"/>
      <c r="B727" s="46"/>
      <c r="C727" s="46"/>
      <c r="D727" s="46"/>
      <c r="E727" s="46"/>
      <c r="F727" s="4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46"/>
      <c r="W727" s="46"/>
      <c r="X727" s="46"/>
      <c r="Y727" s="46"/>
    </row>
    <row r="728" spans="1:25" ht="14.4">
      <c r="A728" s="46"/>
      <c r="B728" s="46"/>
      <c r="C728" s="46"/>
      <c r="D728" s="46"/>
      <c r="E728" s="46"/>
      <c r="F728" s="4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46"/>
      <c r="W728" s="46"/>
      <c r="X728" s="46"/>
      <c r="Y728" s="46"/>
    </row>
    <row r="729" spans="1:25" ht="14.4">
      <c r="A729" s="46"/>
      <c r="B729" s="46"/>
      <c r="C729" s="46"/>
      <c r="D729" s="46"/>
      <c r="E729" s="46"/>
      <c r="F729" s="4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46"/>
      <c r="W729" s="46"/>
      <c r="X729" s="46"/>
      <c r="Y729" s="46"/>
    </row>
    <row r="730" spans="1:25" ht="14.4">
      <c r="A730" s="46"/>
      <c r="B730" s="46"/>
      <c r="C730" s="46"/>
      <c r="D730" s="46"/>
      <c r="E730" s="46"/>
      <c r="F730" s="4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46"/>
      <c r="W730" s="46"/>
      <c r="X730" s="46"/>
      <c r="Y730" s="46"/>
    </row>
    <row r="731" spans="1:25" ht="14.4">
      <c r="A731" s="46"/>
      <c r="B731" s="46"/>
      <c r="C731" s="46"/>
      <c r="D731" s="46"/>
      <c r="E731" s="46"/>
      <c r="F731" s="4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46"/>
      <c r="W731" s="46"/>
      <c r="X731" s="46"/>
      <c r="Y731" s="46"/>
    </row>
    <row r="732" spans="1:25" ht="14.4">
      <c r="A732" s="46"/>
      <c r="B732" s="46"/>
      <c r="C732" s="46"/>
      <c r="D732" s="46"/>
      <c r="E732" s="46"/>
      <c r="F732" s="4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46"/>
      <c r="W732" s="46"/>
      <c r="X732" s="46"/>
      <c r="Y732" s="46"/>
    </row>
    <row r="733" spans="1:25" ht="14.4">
      <c r="A733" s="46"/>
      <c r="B733" s="46"/>
      <c r="C733" s="46"/>
      <c r="D733" s="46"/>
      <c r="E733" s="46"/>
      <c r="F733" s="4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46"/>
      <c r="W733" s="46"/>
      <c r="X733" s="46"/>
      <c r="Y733" s="46"/>
    </row>
    <row r="734" spans="1:25" ht="14.4">
      <c r="A734" s="46"/>
      <c r="B734" s="46"/>
      <c r="C734" s="46"/>
      <c r="D734" s="46"/>
      <c r="E734" s="46"/>
      <c r="F734" s="4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46"/>
      <c r="W734" s="46"/>
      <c r="X734" s="46"/>
      <c r="Y734" s="46"/>
    </row>
    <row r="735" spans="1:25" ht="14.4">
      <c r="A735" s="46"/>
      <c r="B735" s="46"/>
      <c r="C735" s="46"/>
      <c r="D735" s="46"/>
      <c r="E735" s="46"/>
      <c r="F735" s="4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46"/>
      <c r="W735" s="46"/>
      <c r="X735" s="46"/>
      <c r="Y735" s="46"/>
    </row>
    <row r="736" spans="1:25" ht="14.4">
      <c r="A736" s="46"/>
      <c r="B736" s="46"/>
      <c r="C736" s="46"/>
      <c r="D736" s="46"/>
      <c r="E736" s="46"/>
      <c r="F736" s="4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46"/>
      <c r="W736" s="46"/>
      <c r="X736" s="46"/>
      <c r="Y736" s="46"/>
    </row>
    <row r="737" spans="1:25" ht="14.4">
      <c r="A737" s="46"/>
      <c r="B737" s="46"/>
      <c r="C737" s="46"/>
      <c r="D737" s="46"/>
      <c r="E737" s="46"/>
      <c r="F737" s="4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46"/>
      <c r="W737" s="46"/>
      <c r="X737" s="46"/>
      <c r="Y737" s="46"/>
    </row>
    <row r="738" spans="1:25" ht="14.4">
      <c r="A738" s="46"/>
      <c r="B738" s="46"/>
      <c r="C738" s="46"/>
      <c r="D738" s="46"/>
      <c r="E738" s="46"/>
      <c r="F738" s="4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46"/>
      <c r="W738" s="46"/>
      <c r="X738" s="46"/>
      <c r="Y738" s="46"/>
    </row>
    <row r="739" spans="1:25" ht="14.4">
      <c r="A739" s="46"/>
      <c r="B739" s="46"/>
      <c r="C739" s="46"/>
      <c r="D739" s="46"/>
      <c r="E739" s="46"/>
      <c r="F739" s="4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46"/>
      <c r="W739" s="46"/>
      <c r="X739" s="46"/>
      <c r="Y739" s="46"/>
    </row>
    <row r="740" spans="1:25" ht="14.4">
      <c r="A740" s="46"/>
      <c r="B740" s="46"/>
      <c r="C740" s="46"/>
      <c r="D740" s="46"/>
      <c r="E740" s="46"/>
      <c r="F740" s="4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46"/>
      <c r="W740" s="46"/>
      <c r="X740" s="46"/>
      <c r="Y740" s="46"/>
    </row>
    <row r="741" spans="1:25" ht="14.4">
      <c r="A741" s="46"/>
      <c r="B741" s="46"/>
      <c r="C741" s="46"/>
      <c r="D741" s="46"/>
      <c r="E741" s="46"/>
      <c r="F741" s="4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46"/>
      <c r="W741" s="46"/>
      <c r="X741" s="46"/>
      <c r="Y741" s="46"/>
    </row>
    <row r="742" spans="1:25" ht="14.4">
      <c r="A742" s="46"/>
      <c r="B742" s="46"/>
      <c r="C742" s="46"/>
      <c r="D742" s="46"/>
      <c r="E742" s="46"/>
      <c r="F742" s="4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46"/>
      <c r="W742" s="46"/>
      <c r="X742" s="46"/>
      <c r="Y742" s="46"/>
    </row>
    <row r="743" spans="1:25" ht="14.4">
      <c r="A743" s="46"/>
      <c r="B743" s="46"/>
      <c r="C743" s="46"/>
      <c r="D743" s="46"/>
      <c r="E743" s="46"/>
      <c r="F743" s="4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46"/>
      <c r="W743" s="46"/>
      <c r="X743" s="46"/>
      <c r="Y743" s="46"/>
    </row>
    <row r="744" spans="1:25" ht="14.4">
      <c r="A744" s="46"/>
      <c r="B744" s="46"/>
      <c r="C744" s="46"/>
      <c r="D744" s="46"/>
      <c r="E744" s="46"/>
      <c r="F744" s="4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46"/>
      <c r="W744" s="46"/>
      <c r="X744" s="46"/>
      <c r="Y744" s="46"/>
    </row>
    <row r="745" spans="1:25" ht="14.4">
      <c r="A745" s="46"/>
      <c r="B745" s="46"/>
      <c r="C745" s="46"/>
      <c r="D745" s="46"/>
      <c r="E745" s="46"/>
      <c r="F745" s="4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46"/>
      <c r="W745" s="46"/>
      <c r="X745" s="46"/>
      <c r="Y745" s="46"/>
    </row>
    <row r="746" spans="1:25" ht="14.4">
      <c r="A746" s="46"/>
      <c r="B746" s="46"/>
      <c r="C746" s="46"/>
      <c r="D746" s="46"/>
      <c r="E746" s="46"/>
      <c r="F746" s="4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46"/>
      <c r="W746" s="46"/>
      <c r="X746" s="46"/>
      <c r="Y746" s="46"/>
    </row>
    <row r="747" spans="1:25" ht="14.4">
      <c r="A747" s="46"/>
      <c r="B747" s="46"/>
      <c r="C747" s="46"/>
      <c r="D747" s="46"/>
      <c r="E747" s="46"/>
      <c r="F747" s="4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46"/>
      <c r="W747" s="46"/>
      <c r="X747" s="46"/>
      <c r="Y747" s="46"/>
    </row>
    <row r="748" spans="1:25" ht="14.4">
      <c r="A748" s="46"/>
      <c r="B748" s="46"/>
      <c r="C748" s="46"/>
      <c r="D748" s="46"/>
      <c r="E748" s="46"/>
      <c r="F748" s="4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46"/>
      <c r="W748" s="46"/>
      <c r="X748" s="46"/>
      <c r="Y748" s="46"/>
    </row>
    <row r="749" spans="1:25" ht="14.4">
      <c r="A749" s="46"/>
      <c r="B749" s="46"/>
      <c r="C749" s="46"/>
      <c r="D749" s="46"/>
      <c r="E749" s="46"/>
      <c r="F749" s="4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46"/>
      <c r="W749" s="46"/>
      <c r="X749" s="46"/>
      <c r="Y749" s="46"/>
    </row>
    <row r="750" spans="1:25" ht="14.4">
      <c r="A750" s="46"/>
      <c r="B750" s="46"/>
      <c r="C750" s="46"/>
      <c r="D750" s="46"/>
      <c r="E750" s="46"/>
      <c r="F750" s="4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46"/>
      <c r="W750" s="46"/>
      <c r="X750" s="46"/>
      <c r="Y750" s="46"/>
    </row>
    <row r="751" spans="1:25" ht="14.4">
      <c r="A751" s="46"/>
      <c r="B751" s="46"/>
      <c r="C751" s="46"/>
      <c r="D751" s="46"/>
      <c r="E751" s="46"/>
      <c r="F751" s="4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46"/>
      <c r="W751" s="46"/>
      <c r="X751" s="46"/>
      <c r="Y751" s="46"/>
    </row>
    <row r="752" spans="1:25" ht="14.4">
      <c r="A752" s="46"/>
      <c r="B752" s="46"/>
      <c r="C752" s="46"/>
      <c r="D752" s="46"/>
      <c r="E752" s="46"/>
      <c r="F752" s="4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46"/>
      <c r="W752" s="46"/>
      <c r="X752" s="46"/>
      <c r="Y752" s="46"/>
    </row>
    <row r="753" spans="1:25" ht="14.4">
      <c r="A753" s="46"/>
      <c r="B753" s="46"/>
      <c r="C753" s="46"/>
      <c r="D753" s="46"/>
      <c r="E753" s="46"/>
      <c r="F753" s="4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46"/>
      <c r="W753" s="46"/>
      <c r="X753" s="46"/>
      <c r="Y753" s="46"/>
    </row>
    <row r="754" spans="1:25" ht="14.4">
      <c r="A754" s="46"/>
      <c r="B754" s="46"/>
      <c r="C754" s="46"/>
      <c r="D754" s="46"/>
      <c r="E754" s="46"/>
      <c r="F754" s="4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46"/>
      <c r="W754" s="46"/>
      <c r="X754" s="46"/>
      <c r="Y754" s="46"/>
    </row>
    <row r="755" spans="1:25" ht="14.4">
      <c r="A755" s="46"/>
      <c r="B755" s="46"/>
      <c r="C755" s="46"/>
      <c r="D755" s="46"/>
      <c r="E755" s="46"/>
      <c r="F755" s="4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46"/>
      <c r="W755" s="46"/>
      <c r="X755" s="46"/>
      <c r="Y755" s="46"/>
    </row>
    <row r="756" spans="1:25" ht="14.4">
      <c r="A756" s="46"/>
      <c r="B756" s="46"/>
      <c r="C756" s="46"/>
      <c r="D756" s="46"/>
      <c r="E756" s="46"/>
      <c r="F756" s="4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46"/>
      <c r="W756" s="46"/>
      <c r="X756" s="46"/>
      <c r="Y756" s="46"/>
    </row>
    <row r="757" spans="1:25" ht="14.4">
      <c r="A757" s="46"/>
      <c r="B757" s="46"/>
      <c r="C757" s="46"/>
      <c r="D757" s="46"/>
      <c r="E757" s="46"/>
      <c r="F757" s="4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46"/>
      <c r="W757" s="46"/>
      <c r="X757" s="46"/>
      <c r="Y757" s="46"/>
    </row>
    <row r="758" spans="1:25" ht="14.4">
      <c r="A758" s="46"/>
      <c r="B758" s="46"/>
      <c r="C758" s="46"/>
      <c r="D758" s="46"/>
      <c r="E758" s="46"/>
      <c r="F758" s="4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46"/>
      <c r="W758" s="46"/>
      <c r="X758" s="46"/>
      <c r="Y758" s="46"/>
    </row>
    <row r="759" spans="1:25" ht="14.4">
      <c r="A759" s="46"/>
      <c r="B759" s="46"/>
      <c r="C759" s="46"/>
      <c r="D759" s="46"/>
      <c r="E759" s="46"/>
      <c r="F759" s="4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46"/>
      <c r="W759" s="46"/>
      <c r="X759" s="46"/>
      <c r="Y759" s="46"/>
    </row>
    <row r="760" spans="1:25" ht="14.4">
      <c r="A760" s="46"/>
      <c r="B760" s="46"/>
      <c r="C760" s="46"/>
      <c r="D760" s="46"/>
      <c r="E760" s="46"/>
      <c r="F760" s="4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46"/>
      <c r="W760" s="46"/>
      <c r="X760" s="46"/>
      <c r="Y760" s="46"/>
    </row>
    <row r="761" spans="1:25" ht="14.4">
      <c r="A761" s="46"/>
      <c r="B761" s="46"/>
      <c r="C761" s="46"/>
      <c r="D761" s="46"/>
      <c r="E761" s="46"/>
      <c r="F761" s="4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46"/>
      <c r="W761" s="46"/>
      <c r="X761" s="46"/>
      <c r="Y761" s="46"/>
    </row>
    <row r="762" spans="1:25" ht="14.4">
      <c r="A762" s="46"/>
      <c r="B762" s="46"/>
      <c r="C762" s="46"/>
      <c r="D762" s="46"/>
      <c r="E762" s="46"/>
      <c r="F762" s="4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46"/>
      <c r="W762" s="46"/>
      <c r="X762" s="46"/>
      <c r="Y762" s="46"/>
    </row>
    <row r="763" spans="1:25" ht="14.4">
      <c r="A763" s="46"/>
      <c r="B763" s="46"/>
      <c r="C763" s="46"/>
      <c r="D763" s="46"/>
      <c r="E763" s="46"/>
      <c r="F763" s="4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46"/>
      <c r="W763" s="46"/>
      <c r="X763" s="46"/>
      <c r="Y763" s="46"/>
    </row>
    <row r="764" spans="1:25" ht="14.4">
      <c r="A764" s="46"/>
      <c r="B764" s="46"/>
      <c r="C764" s="46"/>
      <c r="D764" s="46"/>
      <c r="E764" s="46"/>
      <c r="F764" s="4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46"/>
      <c r="W764" s="46"/>
      <c r="X764" s="46"/>
      <c r="Y764" s="46"/>
    </row>
    <row r="765" spans="1:25" ht="14.4">
      <c r="A765" s="46"/>
      <c r="B765" s="46"/>
      <c r="C765" s="46"/>
      <c r="D765" s="46"/>
      <c r="E765" s="46"/>
      <c r="F765" s="4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46"/>
      <c r="W765" s="46"/>
      <c r="X765" s="46"/>
      <c r="Y765" s="46"/>
    </row>
    <row r="766" spans="1:25" ht="14.4">
      <c r="A766" s="46"/>
      <c r="B766" s="46"/>
      <c r="C766" s="46"/>
      <c r="D766" s="46"/>
      <c r="E766" s="46"/>
      <c r="F766" s="4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46"/>
      <c r="W766" s="46"/>
      <c r="X766" s="46"/>
      <c r="Y766" s="46"/>
    </row>
    <row r="767" spans="1:25" ht="14.4">
      <c r="A767" s="46"/>
      <c r="B767" s="46"/>
      <c r="C767" s="46"/>
      <c r="D767" s="46"/>
      <c r="E767" s="46"/>
      <c r="F767" s="4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46"/>
      <c r="W767" s="46"/>
      <c r="X767" s="46"/>
      <c r="Y767" s="46"/>
    </row>
    <row r="768" spans="1:25" ht="14.4">
      <c r="A768" s="46"/>
      <c r="B768" s="46"/>
      <c r="C768" s="46"/>
      <c r="D768" s="46"/>
      <c r="E768" s="46"/>
      <c r="F768" s="4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46"/>
      <c r="W768" s="46"/>
      <c r="X768" s="46"/>
      <c r="Y768" s="46"/>
    </row>
    <row r="769" spans="1:25" ht="14.4">
      <c r="A769" s="46"/>
      <c r="B769" s="46"/>
      <c r="C769" s="46"/>
      <c r="D769" s="46"/>
      <c r="E769" s="46"/>
      <c r="F769" s="4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46"/>
      <c r="W769" s="46"/>
      <c r="X769" s="46"/>
      <c r="Y769" s="46"/>
    </row>
    <row r="770" spans="1:25" ht="14.4">
      <c r="A770" s="46"/>
      <c r="B770" s="46"/>
      <c r="C770" s="46"/>
      <c r="D770" s="46"/>
      <c r="E770" s="46"/>
      <c r="F770" s="4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46"/>
      <c r="W770" s="46"/>
      <c r="X770" s="46"/>
      <c r="Y770" s="46"/>
    </row>
    <row r="771" spans="1:25" ht="14.4">
      <c r="A771" s="46"/>
      <c r="B771" s="46"/>
      <c r="C771" s="46"/>
      <c r="D771" s="46"/>
      <c r="E771" s="46"/>
      <c r="F771" s="4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46"/>
      <c r="W771" s="46"/>
      <c r="X771" s="46"/>
      <c r="Y771" s="46"/>
    </row>
    <row r="772" spans="1:25" ht="14.4">
      <c r="A772" s="46"/>
      <c r="B772" s="46"/>
      <c r="C772" s="46"/>
      <c r="D772" s="46"/>
      <c r="E772" s="46"/>
      <c r="F772" s="4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46"/>
      <c r="W772" s="46"/>
      <c r="X772" s="46"/>
      <c r="Y772" s="46"/>
    </row>
    <row r="773" spans="1:25" ht="14.4">
      <c r="A773" s="46"/>
      <c r="B773" s="46"/>
      <c r="C773" s="46"/>
      <c r="D773" s="46"/>
      <c r="E773" s="46"/>
      <c r="F773" s="4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46"/>
      <c r="W773" s="46"/>
      <c r="X773" s="46"/>
      <c r="Y773" s="46"/>
    </row>
    <row r="774" spans="1:25" ht="14.4">
      <c r="A774" s="46"/>
      <c r="B774" s="46"/>
      <c r="C774" s="46"/>
      <c r="D774" s="46"/>
      <c r="E774" s="46"/>
      <c r="F774" s="4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46"/>
      <c r="W774" s="46"/>
      <c r="X774" s="46"/>
      <c r="Y774" s="46"/>
    </row>
    <row r="775" spans="1:25" ht="14.4">
      <c r="A775" s="46"/>
      <c r="B775" s="46"/>
      <c r="C775" s="46"/>
      <c r="D775" s="46"/>
      <c r="E775" s="46"/>
      <c r="F775" s="4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46"/>
      <c r="W775" s="46"/>
      <c r="X775" s="46"/>
      <c r="Y775" s="46"/>
    </row>
    <row r="776" spans="1:25" ht="14.4">
      <c r="A776" s="46"/>
      <c r="B776" s="46"/>
      <c r="C776" s="46"/>
      <c r="D776" s="46"/>
      <c r="E776" s="46"/>
      <c r="F776" s="4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46"/>
      <c r="W776" s="46"/>
      <c r="X776" s="46"/>
      <c r="Y776" s="46"/>
    </row>
    <row r="777" spans="1:25" ht="14.4">
      <c r="A777" s="46"/>
      <c r="B777" s="46"/>
      <c r="C777" s="46"/>
      <c r="D777" s="46"/>
      <c r="E777" s="46"/>
      <c r="F777" s="4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46"/>
      <c r="W777" s="46"/>
      <c r="X777" s="46"/>
      <c r="Y777" s="46"/>
    </row>
    <row r="778" spans="1:25" ht="14.4">
      <c r="A778" s="46"/>
      <c r="B778" s="46"/>
      <c r="C778" s="46"/>
      <c r="D778" s="46"/>
      <c r="E778" s="46"/>
      <c r="F778" s="4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46"/>
      <c r="W778" s="46"/>
      <c r="X778" s="46"/>
      <c r="Y778" s="46"/>
    </row>
    <row r="779" spans="1:25" ht="14.4">
      <c r="A779" s="46"/>
      <c r="B779" s="46"/>
      <c r="C779" s="46"/>
      <c r="D779" s="46"/>
      <c r="E779" s="46"/>
      <c r="F779" s="4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46"/>
      <c r="W779" s="46"/>
      <c r="X779" s="46"/>
      <c r="Y779" s="46"/>
    </row>
    <row r="780" spans="1:25" ht="14.4">
      <c r="A780" s="46"/>
      <c r="B780" s="46"/>
      <c r="C780" s="46"/>
      <c r="D780" s="46"/>
      <c r="E780" s="46"/>
      <c r="F780" s="4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46"/>
      <c r="W780" s="46"/>
      <c r="X780" s="46"/>
      <c r="Y780" s="46"/>
    </row>
    <row r="781" spans="1:25" ht="14.4">
      <c r="A781" s="46"/>
      <c r="B781" s="46"/>
      <c r="C781" s="46"/>
      <c r="D781" s="46"/>
      <c r="E781" s="46"/>
      <c r="F781" s="4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46"/>
      <c r="W781" s="46"/>
      <c r="X781" s="46"/>
      <c r="Y781" s="46"/>
    </row>
    <row r="782" spans="1:25" ht="14.4">
      <c r="A782" s="46"/>
      <c r="B782" s="46"/>
      <c r="C782" s="46"/>
      <c r="D782" s="46"/>
      <c r="E782" s="46"/>
      <c r="F782" s="4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46"/>
      <c r="W782" s="46"/>
      <c r="X782" s="46"/>
      <c r="Y782" s="46"/>
    </row>
    <row r="783" spans="1:25" ht="14.4">
      <c r="A783" s="46"/>
      <c r="B783" s="46"/>
      <c r="C783" s="46"/>
      <c r="D783" s="46"/>
      <c r="E783" s="46"/>
      <c r="F783" s="4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46"/>
      <c r="W783" s="46"/>
      <c r="X783" s="46"/>
      <c r="Y783" s="46"/>
    </row>
    <row r="784" spans="1:25" ht="14.4">
      <c r="A784" s="46"/>
      <c r="B784" s="46"/>
      <c r="C784" s="46"/>
      <c r="D784" s="46"/>
      <c r="E784" s="46"/>
      <c r="F784" s="4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46"/>
      <c r="W784" s="46"/>
      <c r="X784" s="46"/>
      <c r="Y784" s="46"/>
    </row>
    <row r="785" spans="1:25" ht="14.4">
      <c r="A785" s="46"/>
      <c r="B785" s="46"/>
      <c r="C785" s="46"/>
      <c r="D785" s="46"/>
      <c r="E785" s="46"/>
      <c r="F785" s="4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46"/>
      <c r="W785" s="46"/>
      <c r="X785" s="46"/>
      <c r="Y785" s="46"/>
    </row>
    <row r="786" spans="1:25" ht="14.4">
      <c r="A786" s="46"/>
      <c r="B786" s="46"/>
      <c r="C786" s="46"/>
      <c r="D786" s="46"/>
      <c r="E786" s="46"/>
      <c r="F786" s="4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46"/>
      <c r="W786" s="46"/>
      <c r="X786" s="46"/>
      <c r="Y786" s="46"/>
    </row>
    <row r="787" spans="1:25" ht="14.4">
      <c r="A787" s="46"/>
      <c r="B787" s="46"/>
      <c r="C787" s="46"/>
      <c r="D787" s="46"/>
      <c r="E787" s="46"/>
      <c r="F787" s="4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46"/>
      <c r="W787" s="46"/>
      <c r="X787" s="46"/>
      <c r="Y787" s="46"/>
    </row>
    <row r="788" spans="1:25" ht="14.4">
      <c r="A788" s="46"/>
      <c r="B788" s="46"/>
      <c r="C788" s="46"/>
      <c r="D788" s="46"/>
      <c r="E788" s="46"/>
      <c r="F788" s="4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46"/>
      <c r="W788" s="46"/>
      <c r="X788" s="46"/>
      <c r="Y788" s="46"/>
    </row>
    <row r="789" spans="1:25" ht="14.4">
      <c r="A789" s="46"/>
      <c r="B789" s="46"/>
      <c r="C789" s="46"/>
      <c r="D789" s="46"/>
      <c r="E789" s="46"/>
      <c r="F789" s="4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46"/>
      <c r="W789" s="46"/>
      <c r="X789" s="46"/>
      <c r="Y789" s="46"/>
    </row>
    <row r="790" spans="1:25" ht="14.4">
      <c r="A790" s="46"/>
      <c r="B790" s="46"/>
      <c r="C790" s="46"/>
      <c r="D790" s="46"/>
      <c r="E790" s="46"/>
      <c r="F790" s="4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46"/>
      <c r="W790" s="46"/>
      <c r="X790" s="46"/>
      <c r="Y790" s="46"/>
    </row>
    <row r="791" spans="1:25" ht="14.4">
      <c r="A791" s="46"/>
      <c r="B791" s="46"/>
      <c r="C791" s="46"/>
      <c r="D791" s="46"/>
      <c r="E791" s="46"/>
      <c r="F791" s="4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46"/>
      <c r="W791" s="46"/>
      <c r="X791" s="46"/>
      <c r="Y791" s="46"/>
    </row>
    <row r="792" spans="1:25" ht="14.4">
      <c r="A792" s="46"/>
      <c r="B792" s="46"/>
      <c r="C792" s="46"/>
      <c r="D792" s="46"/>
      <c r="E792" s="46"/>
      <c r="F792" s="4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46"/>
      <c r="W792" s="46"/>
      <c r="X792" s="46"/>
      <c r="Y792" s="46"/>
    </row>
    <row r="793" spans="1:25" ht="14.4">
      <c r="A793" s="46"/>
      <c r="B793" s="46"/>
      <c r="C793" s="46"/>
      <c r="D793" s="46"/>
      <c r="E793" s="46"/>
      <c r="F793" s="4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46"/>
      <c r="W793" s="46"/>
      <c r="X793" s="46"/>
      <c r="Y793" s="46"/>
    </row>
    <row r="794" spans="1:25" ht="14.4">
      <c r="A794" s="46"/>
      <c r="B794" s="46"/>
      <c r="C794" s="46"/>
      <c r="D794" s="46"/>
      <c r="E794" s="46"/>
      <c r="F794" s="4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46"/>
      <c r="W794" s="46"/>
      <c r="X794" s="46"/>
      <c r="Y794" s="46"/>
    </row>
    <row r="795" spans="1:25" ht="14.4">
      <c r="A795" s="46"/>
      <c r="B795" s="46"/>
      <c r="C795" s="46"/>
      <c r="D795" s="46"/>
      <c r="E795" s="46"/>
      <c r="F795" s="4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46"/>
      <c r="W795" s="46"/>
      <c r="X795" s="46"/>
      <c r="Y795" s="46"/>
    </row>
    <row r="796" spans="1:25" ht="14.4">
      <c r="A796" s="46"/>
      <c r="B796" s="46"/>
      <c r="C796" s="46"/>
      <c r="D796" s="46"/>
      <c r="E796" s="46"/>
      <c r="F796" s="4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46"/>
      <c r="W796" s="46"/>
      <c r="X796" s="46"/>
      <c r="Y796" s="46"/>
    </row>
    <row r="797" spans="1:25" ht="14.4">
      <c r="A797" s="46"/>
      <c r="B797" s="46"/>
      <c r="C797" s="46"/>
      <c r="D797" s="46"/>
      <c r="E797" s="46"/>
      <c r="F797" s="4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46"/>
      <c r="W797" s="46"/>
      <c r="X797" s="46"/>
      <c r="Y797" s="46"/>
    </row>
    <row r="798" spans="1:25" ht="14.4">
      <c r="A798" s="46"/>
      <c r="B798" s="46"/>
      <c r="C798" s="46"/>
      <c r="D798" s="46"/>
      <c r="E798" s="46"/>
      <c r="F798" s="4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46"/>
      <c r="W798" s="46"/>
      <c r="X798" s="46"/>
      <c r="Y798" s="46"/>
    </row>
    <row r="799" spans="1:25" ht="14.4">
      <c r="A799" s="46"/>
      <c r="B799" s="46"/>
      <c r="C799" s="46"/>
      <c r="D799" s="46"/>
      <c r="E799" s="46"/>
      <c r="F799" s="4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46"/>
      <c r="W799" s="46"/>
      <c r="X799" s="46"/>
      <c r="Y799" s="46"/>
    </row>
    <row r="800" spans="1:25" ht="14.4">
      <c r="A800" s="46"/>
      <c r="B800" s="46"/>
      <c r="C800" s="46"/>
      <c r="D800" s="46"/>
      <c r="E800" s="46"/>
      <c r="F800" s="4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46"/>
      <c r="W800" s="46"/>
      <c r="X800" s="46"/>
      <c r="Y800" s="46"/>
    </row>
    <row r="801" spans="1:25" ht="14.4">
      <c r="A801" s="46"/>
      <c r="B801" s="46"/>
      <c r="C801" s="46"/>
      <c r="D801" s="46"/>
      <c r="E801" s="46"/>
      <c r="F801" s="4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46"/>
      <c r="W801" s="46"/>
      <c r="X801" s="46"/>
      <c r="Y801" s="46"/>
    </row>
    <row r="802" spans="1:25" ht="14.4">
      <c r="A802" s="46"/>
      <c r="B802" s="46"/>
      <c r="C802" s="46"/>
      <c r="D802" s="46"/>
      <c r="E802" s="46"/>
      <c r="F802" s="4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46"/>
      <c r="W802" s="46"/>
      <c r="X802" s="46"/>
      <c r="Y802" s="46"/>
    </row>
    <row r="803" spans="1:25" ht="14.4">
      <c r="A803" s="46"/>
      <c r="B803" s="46"/>
      <c r="C803" s="46"/>
      <c r="D803" s="46"/>
      <c r="E803" s="46"/>
      <c r="F803" s="4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46"/>
      <c r="W803" s="46"/>
      <c r="X803" s="46"/>
      <c r="Y803" s="46"/>
    </row>
    <row r="804" spans="1:25" ht="14.4">
      <c r="A804" s="46"/>
      <c r="B804" s="46"/>
      <c r="C804" s="46"/>
      <c r="D804" s="46"/>
      <c r="E804" s="46"/>
      <c r="F804" s="4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46"/>
      <c r="W804" s="46"/>
      <c r="X804" s="46"/>
      <c r="Y804" s="46"/>
    </row>
    <row r="805" spans="1:25" ht="14.4">
      <c r="A805" s="46"/>
      <c r="B805" s="46"/>
      <c r="C805" s="46"/>
      <c r="D805" s="46"/>
      <c r="E805" s="46"/>
      <c r="F805" s="4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46"/>
      <c r="W805" s="46"/>
      <c r="X805" s="46"/>
      <c r="Y805" s="46"/>
    </row>
    <row r="806" spans="1:25" ht="14.4">
      <c r="A806" s="46"/>
      <c r="B806" s="46"/>
      <c r="C806" s="46"/>
      <c r="D806" s="46"/>
      <c r="E806" s="46"/>
      <c r="F806" s="4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46"/>
      <c r="W806" s="46"/>
      <c r="X806" s="46"/>
      <c r="Y806" s="46"/>
    </row>
    <row r="807" spans="1:25" ht="14.4">
      <c r="A807" s="46"/>
      <c r="B807" s="46"/>
      <c r="C807" s="46"/>
      <c r="D807" s="46"/>
      <c r="E807" s="46"/>
      <c r="F807" s="4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46"/>
      <c r="W807" s="46"/>
      <c r="X807" s="46"/>
      <c r="Y807" s="46"/>
    </row>
    <row r="808" spans="1:25" ht="14.4">
      <c r="A808" s="46"/>
      <c r="B808" s="46"/>
      <c r="C808" s="46"/>
      <c r="D808" s="46"/>
      <c r="E808" s="46"/>
      <c r="F808" s="4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46"/>
      <c r="W808" s="46"/>
      <c r="X808" s="46"/>
      <c r="Y808" s="46"/>
    </row>
    <row r="809" spans="1:25" ht="14.4">
      <c r="A809" s="46"/>
      <c r="B809" s="46"/>
      <c r="C809" s="46"/>
      <c r="D809" s="46"/>
      <c r="E809" s="46"/>
      <c r="F809" s="4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46"/>
      <c r="W809" s="46"/>
      <c r="X809" s="46"/>
      <c r="Y809" s="46"/>
    </row>
    <row r="810" spans="1:25" ht="14.4">
      <c r="A810" s="46"/>
      <c r="B810" s="46"/>
      <c r="C810" s="46"/>
      <c r="D810" s="46"/>
      <c r="E810" s="46"/>
      <c r="F810" s="4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46"/>
      <c r="W810" s="46"/>
      <c r="X810" s="46"/>
      <c r="Y810" s="46"/>
    </row>
    <row r="811" spans="1:25" ht="14.4">
      <c r="A811" s="46"/>
      <c r="B811" s="46"/>
      <c r="C811" s="46"/>
      <c r="D811" s="46"/>
      <c r="E811" s="46"/>
      <c r="F811" s="4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46"/>
      <c r="W811" s="46"/>
      <c r="X811" s="46"/>
      <c r="Y811" s="46"/>
    </row>
    <row r="812" spans="1:25" ht="14.4">
      <c r="A812" s="46"/>
      <c r="B812" s="46"/>
      <c r="C812" s="46"/>
      <c r="D812" s="46"/>
      <c r="E812" s="46"/>
      <c r="F812" s="4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46"/>
      <c r="W812" s="46"/>
      <c r="X812" s="46"/>
      <c r="Y812" s="46"/>
    </row>
    <row r="813" spans="1:25" ht="14.4">
      <c r="A813" s="46"/>
      <c r="B813" s="46"/>
      <c r="C813" s="46"/>
      <c r="D813" s="46"/>
      <c r="E813" s="46"/>
      <c r="F813" s="4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46"/>
      <c r="W813" s="46"/>
      <c r="X813" s="46"/>
      <c r="Y813" s="46"/>
    </row>
    <row r="814" spans="1:25" ht="14.4">
      <c r="A814" s="46"/>
      <c r="B814" s="46"/>
      <c r="C814" s="46"/>
      <c r="D814" s="46"/>
      <c r="E814" s="46"/>
      <c r="F814" s="4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46"/>
      <c r="W814" s="46"/>
      <c r="X814" s="46"/>
      <c r="Y814" s="46"/>
    </row>
    <row r="815" spans="1:25" ht="14.4">
      <c r="A815" s="46"/>
      <c r="B815" s="46"/>
      <c r="C815" s="46"/>
      <c r="D815" s="46"/>
      <c r="E815" s="46"/>
      <c r="F815" s="4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46"/>
      <c r="W815" s="46"/>
      <c r="X815" s="46"/>
      <c r="Y815" s="46"/>
    </row>
    <row r="816" spans="1:25" ht="14.4">
      <c r="A816" s="46"/>
      <c r="B816" s="46"/>
      <c r="C816" s="46"/>
      <c r="D816" s="46"/>
      <c r="E816" s="46"/>
      <c r="F816" s="4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46"/>
      <c r="W816" s="46"/>
      <c r="X816" s="46"/>
      <c r="Y816" s="46"/>
    </row>
    <row r="817" spans="1:25" ht="14.4">
      <c r="A817" s="46"/>
      <c r="B817" s="46"/>
      <c r="C817" s="46"/>
      <c r="D817" s="46"/>
      <c r="E817" s="46"/>
      <c r="F817" s="4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46"/>
      <c r="W817" s="46"/>
      <c r="X817" s="46"/>
      <c r="Y817" s="46"/>
    </row>
    <row r="818" spans="1:25" ht="14.4">
      <c r="A818" s="46"/>
      <c r="B818" s="46"/>
      <c r="C818" s="46"/>
      <c r="D818" s="46"/>
      <c r="E818" s="46"/>
      <c r="F818" s="4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46"/>
      <c r="W818" s="46"/>
      <c r="X818" s="46"/>
      <c r="Y818" s="46"/>
    </row>
    <row r="819" spans="1:25" ht="14.4">
      <c r="A819" s="46"/>
      <c r="B819" s="46"/>
      <c r="C819" s="46"/>
      <c r="D819" s="46"/>
      <c r="E819" s="46"/>
      <c r="F819" s="4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46"/>
      <c r="W819" s="46"/>
      <c r="X819" s="46"/>
      <c r="Y819" s="46"/>
    </row>
    <row r="820" spans="1:25" ht="14.4">
      <c r="A820" s="46"/>
      <c r="B820" s="46"/>
      <c r="C820" s="46"/>
      <c r="D820" s="46"/>
      <c r="E820" s="46"/>
      <c r="F820" s="4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46"/>
      <c r="W820" s="46"/>
      <c r="X820" s="46"/>
      <c r="Y820" s="46"/>
    </row>
    <row r="821" spans="1:25" ht="14.4">
      <c r="A821" s="46"/>
      <c r="B821" s="46"/>
      <c r="C821" s="46"/>
      <c r="D821" s="46"/>
      <c r="E821" s="46"/>
      <c r="F821" s="4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46"/>
      <c r="W821" s="46"/>
      <c r="X821" s="46"/>
      <c r="Y821" s="46"/>
    </row>
    <row r="822" spans="1:25" ht="14.4">
      <c r="A822" s="46"/>
      <c r="B822" s="46"/>
      <c r="C822" s="46"/>
      <c r="D822" s="46"/>
      <c r="E822" s="46"/>
      <c r="F822" s="4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46"/>
      <c r="W822" s="46"/>
      <c r="X822" s="46"/>
      <c r="Y822" s="46"/>
    </row>
    <row r="823" spans="1:25" ht="14.4">
      <c r="A823" s="46"/>
      <c r="B823" s="46"/>
      <c r="C823" s="46"/>
      <c r="D823" s="46"/>
      <c r="E823" s="46"/>
      <c r="F823" s="4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46"/>
      <c r="W823" s="46"/>
      <c r="X823" s="46"/>
      <c r="Y823" s="46"/>
    </row>
    <row r="824" spans="1:25" ht="14.4">
      <c r="A824" s="46"/>
      <c r="B824" s="46"/>
      <c r="C824" s="46"/>
      <c r="D824" s="46"/>
      <c r="E824" s="46"/>
      <c r="F824" s="4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46"/>
      <c r="W824" s="46"/>
      <c r="X824" s="46"/>
      <c r="Y824" s="46"/>
    </row>
    <row r="825" spans="1:25" ht="14.4">
      <c r="A825" s="46"/>
      <c r="B825" s="46"/>
      <c r="C825" s="46"/>
      <c r="D825" s="46"/>
      <c r="E825" s="46"/>
      <c r="F825" s="4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46"/>
      <c r="W825" s="46"/>
      <c r="X825" s="46"/>
      <c r="Y825" s="46"/>
    </row>
    <row r="826" spans="1:25" ht="14.4">
      <c r="A826" s="46"/>
      <c r="B826" s="46"/>
      <c r="C826" s="46"/>
      <c r="D826" s="46"/>
      <c r="E826" s="46"/>
      <c r="F826" s="4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46"/>
      <c r="W826" s="46"/>
      <c r="X826" s="46"/>
      <c r="Y826" s="46"/>
    </row>
    <row r="827" spans="1:25" ht="14.4">
      <c r="A827" s="46"/>
      <c r="B827" s="46"/>
      <c r="C827" s="46"/>
      <c r="D827" s="46"/>
      <c r="E827" s="46"/>
      <c r="F827" s="4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46"/>
      <c r="W827" s="46"/>
      <c r="X827" s="46"/>
      <c r="Y827" s="46"/>
    </row>
    <row r="828" spans="1:25" ht="14.4">
      <c r="A828" s="46"/>
      <c r="B828" s="46"/>
      <c r="C828" s="46"/>
      <c r="D828" s="46"/>
      <c r="E828" s="46"/>
      <c r="F828" s="4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46"/>
      <c r="W828" s="46"/>
      <c r="X828" s="46"/>
      <c r="Y828" s="46"/>
    </row>
    <row r="829" spans="1:25" ht="14.4">
      <c r="A829" s="46"/>
      <c r="B829" s="46"/>
      <c r="C829" s="46"/>
      <c r="D829" s="46"/>
      <c r="E829" s="46"/>
      <c r="F829" s="4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46"/>
      <c r="W829" s="46"/>
      <c r="X829" s="46"/>
      <c r="Y829" s="46"/>
    </row>
    <row r="830" spans="1:25" ht="14.4">
      <c r="A830" s="46"/>
      <c r="B830" s="46"/>
      <c r="C830" s="46"/>
      <c r="D830" s="46"/>
      <c r="E830" s="46"/>
      <c r="F830" s="4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46"/>
      <c r="W830" s="46"/>
      <c r="X830" s="46"/>
      <c r="Y830" s="46"/>
    </row>
    <row r="831" spans="1:25" ht="14.4">
      <c r="A831" s="46"/>
      <c r="B831" s="46"/>
      <c r="C831" s="46"/>
      <c r="D831" s="46"/>
      <c r="E831" s="46"/>
      <c r="F831" s="4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46"/>
      <c r="W831" s="46"/>
      <c r="X831" s="46"/>
      <c r="Y831" s="46"/>
    </row>
    <row r="832" spans="1:25" ht="14.4">
      <c r="A832" s="46"/>
      <c r="B832" s="46"/>
      <c r="C832" s="46"/>
      <c r="D832" s="46"/>
      <c r="E832" s="46"/>
      <c r="F832" s="4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46"/>
      <c r="W832" s="46"/>
      <c r="X832" s="46"/>
      <c r="Y832" s="46"/>
    </row>
    <row r="833" spans="1:25" ht="14.4">
      <c r="A833" s="46"/>
      <c r="B833" s="46"/>
      <c r="C833" s="46"/>
      <c r="D833" s="46"/>
      <c r="E833" s="46"/>
      <c r="F833" s="4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46"/>
      <c r="W833" s="46"/>
      <c r="X833" s="46"/>
      <c r="Y833" s="46"/>
    </row>
    <row r="834" spans="1:25" ht="14.4">
      <c r="A834" s="46"/>
      <c r="B834" s="46"/>
      <c r="C834" s="46"/>
      <c r="D834" s="46"/>
      <c r="E834" s="46"/>
      <c r="F834" s="4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46"/>
      <c r="W834" s="46"/>
      <c r="X834" s="46"/>
      <c r="Y834" s="46"/>
    </row>
    <row r="835" spans="1:25" ht="14.4">
      <c r="A835" s="46"/>
      <c r="B835" s="46"/>
      <c r="C835" s="46"/>
      <c r="D835" s="46"/>
      <c r="E835" s="46"/>
      <c r="F835" s="4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46"/>
      <c r="W835" s="46"/>
      <c r="X835" s="46"/>
      <c r="Y835" s="46"/>
    </row>
    <row r="836" spans="1:25" ht="14.4">
      <c r="A836" s="46"/>
      <c r="B836" s="46"/>
      <c r="C836" s="46"/>
      <c r="D836" s="46"/>
      <c r="E836" s="46"/>
      <c r="F836" s="4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46"/>
      <c r="W836" s="46"/>
      <c r="X836" s="46"/>
      <c r="Y836" s="46"/>
    </row>
    <row r="837" spans="1:25" ht="14.4">
      <c r="A837" s="46"/>
      <c r="B837" s="46"/>
      <c r="C837" s="46"/>
      <c r="D837" s="46"/>
      <c r="E837" s="46"/>
      <c r="F837" s="4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46"/>
      <c r="W837" s="46"/>
      <c r="X837" s="46"/>
      <c r="Y837" s="46"/>
    </row>
    <row r="838" spans="1:25" ht="14.4">
      <c r="A838" s="46"/>
      <c r="B838" s="46"/>
      <c r="C838" s="46"/>
      <c r="D838" s="46"/>
      <c r="E838" s="46"/>
      <c r="F838" s="4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46"/>
      <c r="W838" s="46"/>
      <c r="X838" s="46"/>
      <c r="Y838" s="46"/>
    </row>
    <row r="839" spans="1:25" ht="14.4">
      <c r="A839" s="46"/>
      <c r="B839" s="46"/>
      <c r="C839" s="46"/>
      <c r="D839" s="46"/>
      <c r="E839" s="46"/>
      <c r="F839" s="4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46"/>
      <c r="W839" s="46"/>
      <c r="X839" s="46"/>
      <c r="Y839" s="46"/>
    </row>
    <row r="840" spans="1:25" ht="14.4">
      <c r="A840" s="46"/>
      <c r="B840" s="46"/>
      <c r="C840" s="46"/>
      <c r="D840" s="46"/>
      <c r="E840" s="46"/>
      <c r="F840" s="4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46"/>
      <c r="W840" s="46"/>
      <c r="X840" s="46"/>
      <c r="Y840" s="46"/>
    </row>
    <row r="841" spans="1:25" ht="14.4">
      <c r="A841" s="46"/>
      <c r="B841" s="46"/>
      <c r="C841" s="46"/>
      <c r="D841" s="46"/>
      <c r="E841" s="46"/>
      <c r="F841" s="4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46"/>
      <c r="W841" s="46"/>
      <c r="X841" s="46"/>
      <c r="Y841" s="46"/>
    </row>
    <row r="842" spans="1:25" ht="14.4">
      <c r="A842" s="46"/>
      <c r="B842" s="46"/>
      <c r="C842" s="46"/>
      <c r="D842" s="46"/>
      <c r="E842" s="46"/>
      <c r="F842" s="4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46"/>
      <c r="W842" s="46"/>
      <c r="X842" s="46"/>
      <c r="Y842" s="46"/>
    </row>
    <row r="843" spans="1:25" ht="14.4">
      <c r="A843" s="46"/>
      <c r="B843" s="46"/>
      <c r="C843" s="46"/>
      <c r="D843" s="46"/>
      <c r="E843" s="46"/>
      <c r="F843" s="4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46"/>
      <c r="W843" s="46"/>
      <c r="X843" s="46"/>
      <c r="Y843" s="46"/>
    </row>
    <row r="844" spans="1:25" ht="14.4">
      <c r="A844" s="46"/>
      <c r="B844" s="46"/>
      <c r="C844" s="46"/>
      <c r="D844" s="46"/>
      <c r="E844" s="46"/>
      <c r="F844" s="4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46"/>
      <c r="W844" s="46"/>
      <c r="X844" s="46"/>
      <c r="Y844" s="46"/>
    </row>
    <row r="845" spans="1:25" ht="14.4">
      <c r="A845" s="46"/>
      <c r="B845" s="46"/>
      <c r="C845" s="46"/>
      <c r="D845" s="46"/>
      <c r="E845" s="46"/>
      <c r="F845" s="4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46"/>
      <c r="W845" s="46"/>
      <c r="X845" s="46"/>
      <c r="Y845" s="46"/>
    </row>
    <row r="846" spans="1:25" ht="14.4">
      <c r="A846" s="46"/>
      <c r="B846" s="46"/>
      <c r="C846" s="46"/>
      <c r="D846" s="46"/>
      <c r="E846" s="46"/>
      <c r="F846" s="4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46"/>
      <c r="W846" s="46"/>
      <c r="X846" s="46"/>
      <c r="Y846" s="46"/>
    </row>
    <row r="847" spans="1:25" ht="14.4">
      <c r="A847" s="46"/>
      <c r="B847" s="46"/>
      <c r="C847" s="46"/>
      <c r="D847" s="46"/>
      <c r="E847" s="46"/>
      <c r="F847" s="4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46"/>
      <c r="W847" s="46"/>
      <c r="X847" s="46"/>
      <c r="Y847" s="46"/>
    </row>
    <row r="848" spans="1:25" ht="14.4">
      <c r="A848" s="46"/>
      <c r="B848" s="46"/>
      <c r="C848" s="46"/>
      <c r="D848" s="46"/>
      <c r="E848" s="46"/>
      <c r="F848" s="4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46"/>
      <c r="W848" s="46"/>
      <c r="X848" s="46"/>
      <c r="Y848" s="46"/>
    </row>
    <row r="849" spans="1:25" ht="14.4">
      <c r="A849" s="46"/>
      <c r="B849" s="46"/>
      <c r="C849" s="46"/>
      <c r="D849" s="46"/>
      <c r="E849" s="46"/>
      <c r="F849" s="4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46"/>
      <c r="W849" s="46"/>
      <c r="X849" s="46"/>
      <c r="Y849" s="46"/>
    </row>
    <row r="850" spans="1:25" ht="14.4">
      <c r="A850" s="46"/>
      <c r="B850" s="46"/>
      <c r="C850" s="46"/>
      <c r="D850" s="46"/>
      <c r="E850" s="46"/>
      <c r="F850" s="4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46"/>
      <c r="W850" s="46"/>
      <c r="X850" s="46"/>
      <c r="Y850" s="46"/>
    </row>
    <row r="851" spans="1:25" ht="14.4">
      <c r="A851" s="46"/>
      <c r="B851" s="46"/>
      <c r="C851" s="46"/>
      <c r="D851" s="46"/>
      <c r="E851" s="46"/>
      <c r="F851" s="4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46"/>
      <c r="W851" s="46"/>
      <c r="X851" s="46"/>
      <c r="Y851" s="46"/>
    </row>
    <row r="852" spans="1:25" ht="14.4">
      <c r="A852" s="46"/>
      <c r="B852" s="46"/>
      <c r="C852" s="46"/>
      <c r="D852" s="46"/>
      <c r="E852" s="46"/>
      <c r="F852" s="4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46"/>
      <c r="W852" s="46"/>
      <c r="X852" s="46"/>
      <c r="Y852" s="46"/>
    </row>
    <row r="853" spans="1:25" ht="14.4">
      <c r="A853" s="46"/>
      <c r="B853" s="46"/>
      <c r="C853" s="46"/>
      <c r="D853" s="46"/>
      <c r="E853" s="46"/>
      <c r="F853" s="4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46"/>
      <c r="W853" s="46"/>
      <c r="X853" s="46"/>
      <c r="Y853" s="46"/>
    </row>
    <row r="854" spans="1:25" ht="14.4">
      <c r="A854" s="46"/>
      <c r="B854" s="46"/>
      <c r="C854" s="46"/>
      <c r="D854" s="46"/>
      <c r="E854" s="46"/>
      <c r="F854" s="4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46"/>
      <c r="W854" s="46"/>
      <c r="X854" s="46"/>
      <c r="Y854" s="46"/>
    </row>
    <row r="855" spans="1:25" ht="14.4">
      <c r="A855" s="46"/>
      <c r="B855" s="46"/>
      <c r="C855" s="46"/>
      <c r="D855" s="46"/>
      <c r="E855" s="46"/>
      <c r="F855" s="4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46"/>
      <c r="W855" s="46"/>
      <c r="X855" s="46"/>
      <c r="Y855" s="46"/>
    </row>
    <row r="856" spans="1:25" ht="14.4">
      <c r="A856" s="46"/>
      <c r="B856" s="46"/>
      <c r="C856" s="46"/>
      <c r="D856" s="46"/>
      <c r="E856" s="46"/>
      <c r="F856" s="4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46"/>
      <c r="W856" s="46"/>
      <c r="X856" s="46"/>
      <c r="Y856" s="46"/>
    </row>
    <row r="857" spans="1:25" ht="14.4">
      <c r="A857" s="46"/>
      <c r="B857" s="46"/>
      <c r="C857" s="46"/>
      <c r="D857" s="46"/>
      <c r="E857" s="46"/>
      <c r="F857" s="4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46"/>
      <c r="W857" s="46"/>
      <c r="X857" s="46"/>
      <c r="Y857" s="46"/>
    </row>
    <row r="858" spans="1:25" ht="14.4">
      <c r="A858" s="46"/>
      <c r="B858" s="46"/>
      <c r="C858" s="46"/>
      <c r="D858" s="46"/>
      <c r="E858" s="46"/>
      <c r="F858" s="4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46"/>
      <c r="W858" s="46"/>
      <c r="X858" s="46"/>
      <c r="Y858" s="46"/>
    </row>
    <row r="859" spans="1:25" ht="14.4">
      <c r="A859" s="46"/>
      <c r="B859" s="46"/>
      <c r="C859" s="46"/>
      <c r="D859" s="46"/>
      <c r="E859" s="46"/>
      <c r="F859" s="4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46"/>
      <c r="W859" s="46"/>
      <c r="X859" s="46"/>
      <c r="Y859" s="46"/>
    </row>
    <row r="860" spans="1:25" ht="14.4">
      <c r="A860" s="46"/>
      <c r="B860" s="46"/>
      <c r="C860" s="46"/>
      <c r="D860" s="46"/>
      <c r="E860" s="46"/>
      <c r="F860" s="4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46"/>
      <c r="W860" s="46"/>
      <c r="X860" s="46"/>
      <c r="Y860" s="46"/>
    </row>
    <row r="861" spans="1:25" ht="14.4">
      <c r="A861" s="46"/>
      <c r="B861" s="46"/>
      <c r="C861" s="46"/>
      <c r="D861" s="46"/>
      <c r="E861" s="46"/>
      <c r="F861" s="4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46"/>
      <c r="W861" s="46"/>
      <c r="X861" s="46"/>
      <c r="Y861" s="46"/>
    </row>
    <row r="862" spans="1:25" ht="14.4">
      <c r="A862" s="46"/>
      <c r="B862" s="46"/>
      <c r="C862" s="46"/>
      <c r="D862" s="46"/>
      <c r="E862" s="46"/>
      <c r="F862" s="4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46"/>
      <c r="W862" s="46"/>
      <c r="X862" s="46"/>
      <c r="Y862" s="46"/>
    </row>
    <row r="863" spans="1:25" ht="14.4">
      <c r="A863" s="46"/>
      <c r="B863" s="46"/>
      <c r="C863" s="46"/>
      <c r="D863" s="46"/>
      <c r="E863" s="46"/>
      <c r="F863" s="4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46"/>
      <c r="W863" s="46"/>
      <c r="X863" s="46"/>
      <c r="Y863" s="46"/>
    </row>
    <row r="864" spans="1:25" ht="14.4">
      <c r="A864" s="46"/>
      <c r="B864" s="46"/>
      <c r="C864" s="46"/>
      <c r="D864" s="46"/>
      <c r="E864" s="46"/>
      <c r="F864" s="4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46"/>
      <c r="W864" s="46"/>
      <c r="X864" s="46"/>
      <c r="Y864" s="46"/>
    </row>
    <row r="865" spans="1:25" ht="14.4">
      <c r="A865" s="46"/>
      <c r="B865" s="46"/>
      <c r="C865" s="46"/>
      <c r="D865" s="46"/>
      <c r="E865" s="46"/>
      <c r="F865" s="4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46"/>
      <c r="W865" s="46"/>
      <c r="X865" s="46"/>
      <c r="Y865" s="46"/>
    </row>
    <row r="866" spans="1:25" ht="14.4">
      <c r="A866" s="46"/>
      <c r="B866" s="46"/>
      <c r="C866" s="46"/>
      <c r="D866" s="46"/>
      <c r="E866" s="46"/>
      <c r="F866" s="4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46"/>
      <c r="W866" s="46"/>
      <c r="X866" s="46"/>
      <c r="Y866" s="46"/>
    </row>
    <row r="867" spans="1:25" ht="14.4">
      <c r="A867" s="46"/>
      <c r="B867" s="46"/>
      <c r="C867" s="46"/>
      <c r="D867" s="46"/>
      <c r="E867" s="46"/>
      <c r="F867" s="4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46"/>
      <c r="W867" s="46"/>
      <c r="X867" s="46"/>
      <c r="Y867" s="46"/>
    </row>
    <row r="868" spans="1:25" ht="14.4">
      <c r="A868" s="46"/>
      <c r="B868" s="46"/>
      <c r="C868" s="46"/>
      <c r="D868" s="46"/>
      <c r="E868" s="46"/>
      <c r="F868" s="4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46"/>
      <c r="W868" s="46"/>
      <c r="X868" s="46"/>
      <c r="Y868" s="46"/>
    </row>
    <row r="869" spans="1:25" ht="14.4">
      <c r="A869" s="46"/>
      <c r="B869" s="46"/>
      <c r="C869" s="46"/>
      <c r="D869" s="46"/>
      <c r="E869" s="46"/>
      <c r="F869" s="4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46"/>
      <c r="W869" s="46"/>
      <c r="X869" s="46"/>
      <c r="Y869" s="46"/>
    </row>
    <row r="870" spans="1:25" ht="14.4">
      <c r="A870" s="46"/>
      <c r="B870" s="46"/>
      <c r="C870" s="46"/>
      <c r="D870" s="46"/>
      <c r="E870" s="46"/>
      <c r="F870" s="4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46"/>
      <c r="W870" s="46"/>
      <c r="X870" s="46"/>
      <c r="Y870" s="46"/>
    </row>
    <row r="871" spans="1:25" ht="14.4">
      <c r="A871" s="46"/>
      <c r="B871" s="46"/>
      <c r="C871" s="46"/>
      <c r="D871" s="46"/>
      <c r="E871" s="46"/>
      <c r="F871" s="4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46"/>
      <c r="W871" s="46"/>
      <c r="X871" s="46"/>
      <c r="Y871" s="46"/>
    </row>
    <row r="872" spans="1:25" ht="14.4">
      <c r="A872" s="46"/>
      <c r="B872" s="46"/>
      <c r="C872" s="46"/>
      <c r="D872" s="46"/>
      <c r="E872" s="46"/>
      <c r="F872" s="4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46"/>
      <c r="W872" s="46"/>
      <c r="X872" s="46"/>
      <c r="Y872" s="46"/>
    </row>
    <row r="873" spans="1:25" ht="14.4">
      <c r="A873" s="46"/>
      <c r="B873" s="46"/>
      <c r="C873" s="46"/>
      <c r="D873" s="46"/>
      <c r="E873" s="46"/>
      <c r="F873" s="4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46"/>
      <c r="W873" s="46"/>
      <c r="X873" s="46"/>
      <c r="Y873" s="46"/>
    </row>
    <row r="874" spans="1:25" ht="14.4">
      <c r="A874" s="46"/>
      <c r="B874" s="46"/>
      <c r="C874" s="46"/>
      <c r="D874" s="46"/>
      <c r="E874" s="46"/>
      <c r="F874" s="4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46"/>
      <c r="W874" s="46"/>
      <c r="X874" s="46"/>
      <c r="Y874" s="46"/>
    </row>
    <row r="875" spans="1:25" ht="14.4">
      <c r="A875" s="46"/>
      <c r="B875" s="46"/>
      <c r="C875" s="46"/>
      <c r="D875" s="46"/>
      <c r="E875" s="46"/>
      <c r="F875" s="4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46"/>
      <c r="W875" s="46"/>
      <c r="X875" s="46"/>
      <c r="Y875" s="46"/>
    </row>
    <row r="876" spans="1:25" ht="14.4">
      <c r="A876" s="46"/>
      <c r="B876" s="46"/>
      <c r="C876" s="46"/>
      <c r="D876" s="46"/>
      <c r="E876" s="46"/>
      <c r="F876" s="4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46"/>
      <c r="W876" s="46"/>
      <c r="X876" s="46"/>
      <c r="Y876" s="46"/>
    </row>
    <row r="877" spans="1:25" ht="14.4">
      <c r="A877" s="46"/>
      <c r="B877" s="46"/>
      <c r="C877" s="46"/>
      <c r="D877" s="46"/>
      <c r="E877" s="46"/>
      <c r="F877" s="4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46"/>
      <c r="W877" s="46"/>
      <c r="X877" s="46"/>
      <c r="Y877" s="46"/>
    </row>
    <row r="878" spans="1:25" ht="14.4">
      <c r="A878" s="46"/>
      <c r="B878" s="46"/>
      <c r="C878" s="46"/>
      <c r="D878" s="46"/>
      <c r="E878" s="46"/>
      <c r="F878" s="4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46"/>
      <c r="W878" s="46"/>
      <c r="X878" s="46"/>
      <c r="Y878" s="46"/>
    </row>
    <row r="879" spans="1:25" ht="14.4">
      <c r="A879" s="46"/>
      <c r="B879" s="46"/>
      <c r="C879" s="46"/>
      <c r="D879" s="46"/>
      <c r="E879" s="46"/>
      <c r="F879" s="4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46"/>
      <c r="W879" s="46"/>
      <c r="X879" s="46"/>
      <c r="Y879" s="46"/>
    </row>
    <row r="880" spans="1:25" ht="14.4">
      <c r="A880" s="46"/>
      <c r="B880" s="46"/>
      <c r="C880" s="46"/>
      <c r="D880" s="46"/>
      <c r="E880" s="46"/>
      <c r="F880" s="4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46"/>
      <c r="W880" s="46"/>
      <c r="X880" s="46"/>
      <c r="Y880" s="46"/>
    </row>
    <row r="881" spans="1:25" ht="14.4">
      <c r="A881" s="46"/>
      <c r="B881" s="46"/>
      <c r="C881" s="46"/>
      <c r="D881" s="46"/>
      <c r="E881" s="46"/>
      <c r="F881" s="4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46"/>
      <c r="W881" s="46"/>
      <c r="X881" s="46"/>
      <c r="Y881" s="46"/>
    </row>
    <row r="882" spans="1:25" ht="14.4">
      <c r="A882" s="46"/>
      <c r="B882" s="46"/>
      <c r="C882" s="46"/>
      <c r="D882" s="46"/>
      <c r="E882" s="46"/>
      <c r="F882" s="4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46"/>
      <c r="W882" s="46"/>
      <c r="X882" s="46"/>
      <c r="Y882" s="46"/>
    </row>
    <row r="883" spans="1:25" ht="14.4">
      <c r="A883" s="46"/>
      <c r="B883" s="46"/>
      <c r="C883" s="46"/>
      <c r="D883" s="46"/>
      <c r="E883" s="46"/>
      <c r="F883" s="4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46"/>
      <c r="W883" s="46"/>
      <c r="X883" s="46"/>
      <c r="Y883" s="46"/>
    </row>
    <row r="884" spans="1:25" ht="14.4">
      <c r="A884" s="46"/>
      <c r="B884" s="46"/>
      <c r="C884" s="46"/>
      <c r="D884" s="46"/>
      <c r="E884" s="46"/>
      <c r="F884" s="4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46"/>
      <c r="W884" s="46"/>
      <c r="X884" s="46"/>
      <c r="Y884" s="46"/>
    </row>
    <row r="885" spans="1:25" ht="14.4">
      <c r="A885" s="46"/>
      <c r="B885" s="46"/>
      <c r="C885" s="46"/>
      <c r="D885" s="46"/>
      <c r="E885" s="46"/>
      <c r="F885" s="4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46"/>
      <c r="W885" s="46"/>
      <c r="X885" s="46"/>
      <c r="Y885" s="46"/>
    </row>
    <row r="886" spans="1:25" ht="14.4">
      <c r="A886" s="46"/>
      <c r="B886" s="46"/>
      <c r="C886" s="46"/>
      <c r="D886" s="46"/>
      <c r="E886" s="46"/>
      <c r="F886" s="4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46"/>
      <c r="W886" s="46"/>
      <c r="X886" s="46"/>
      <c r="Y886" s="46"/>
    </row>
    <row r="887" spans="1:25" ht="14.4">
      <c r="A887" s="46"/>
      <c r="B887" s="46"/>
      <c r="C887" s="46"/>
      <c r="D887" s="46"/>
      <c r="E887" s="46"/>
      <c r="F887" s="4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46"/>
      <c r="W887" s="46"/>
      <c r="X887" s="46"/>
      <c r="Y887" s="46"/>
    </row>
    <row r="888" spans="1:25" ht="14.4">
      <c r="A888" s="46"/>
      <c r="B888" s="46"/>
      <c r="C888" s="46"/>
      <c r="D888" s="46"/>
      <c r="E888" s="46"/>
      <c r="F888" s="4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46"/>
      <c r="W888" s="46"/>
      <c r="X888" s="46"/>
      <c r="Y888" s="46"/>
    </row>
    <row r="889" spans="1:25" ht="14.4">
      <c r="A889" s="46"/>
      <c r="B889" s="46"/>
      <c r="C889" s="46"/>
      <c r="D889" s="46"/>
      <c r="E889" s="46"/>
      <c r="F889" s="4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46"/>
      <c r="W889" s="46"/>
      <c r="X889" s="46"/>
      <c r="Y889" s="46"/>
    </row>
    <row r="890" spans="1:25" ht="14.4">
      <c r="A890" s="46"/>
      <c r="B890" s="46"/>
      <c r="C890" s="46"/>
      <c r="D890" s="46"/>
      <c r="E890" s="46"/>
      <c r="F890" s="4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46"/>
      <c r="W890" s="46"/>
      <c r="X890" s="46"/>
      <c r="Y890" s="46"/>
    </row>
    <row r="891" spans="1:25" ht="14.4">
      <c r="A891" s="46"/>
      <c r="B891" s="46"/>
      <c r="C891" s="46"/>
      <c r="D891" s="46"/>
      <c r="E891" s="46"/>
      <c r="F891" s="4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46"/>
      <c r="W891" s="46"/>
      <c r="X891" s="46"/>
      <c r="Y891" s="46"/>
    </row>
    <row r="892" spans="1:25" ht="14.4">
      <c r="A892" s="46"/>
      <c r="B892" s="46"/>
      <c r="C892" s="46"/>
      <c r="D892" s="46"/>
      <c r="E892" s="46"/>
      <c r="F892" s="4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46"/>
      <c r="W892" s="46"/>
      <c r="X892" s="46"/>
      <c r="Y892" s="46"/>
    </row>
    <row r="893" spans="1:25" ht="14.4">
      <c r="A893" s="46"/>
      <c r="B893" s="46"/>
      <c r="C893" s="46"/>
      <c r="D893" s="46"/>
      <c r="E893" s="46"/>
      <c r="F893" s="4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46"/>
      <c r="W893" s="46"/>
      <c r="X893" s="46"/>
      <c r="Y893" s="46"/>
    </row>
    <row r="894" spans="1:25" ht="14.4">
      <c r="A894" s="46"/>
      <c r="B894" s="46"/>
      <c r="C894" s="46"/>
      <c r="D894" s="46"/>
      <c r="E894" s="46"/>
      <c r="F894" s="4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46"/>
      <c r="W894" s="46"/>
      <c r="X894" s="46"/>
      <c r="Y894" s="46"/>
    </row>
    <row r="895" spans="1:25" ht="14.4">
      <c r="A895" s="46"/>
      <c r="B895" s="46"/>
      <c r="C895" s="46"/>
      <c r="D895" s="46"/>
      <c r="E895" s="46"/>
      <c r="F895" s="4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46"/>
      <c r="W895" s="46"/>
      <c r="X895" s="46"/>
      <c r="Y895" s="46"/>
    </row>
    <row r="896" spans="1:25" ht="14.4">
      <c r="A896" s="46"/>
      <c r="B896" s="46"/>
      <c r="C896" s="46"/>
      <c r="D896" s="46"/>
      <c r="E896" s="46"/>
      <c r="F896" s="4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46"/>
      <c r="W896" s="46"/>
      <c r="X896" s="46"/>
      <c r="Y896" s="46"/>
    </row>
    <row r="897" spans="1:25" ht="14.4">
      <c r="A897" s="46"/>
      <c r="B897" s="46"/>
      <c r="C897" s="46"/>
      <c r="D897" s="46"/>
      <c r="E897" s="46"/>
      <c r="F897" s="4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46"/>
      <c r="W897" s="46"/>
      <c r="X897" s="46"/>
      <c r="Y897" s="46"/>
    </row>
    <row r="898" spans="1:25" ht="14.4">
      <c r="A898" s="46"/>
      <c r="B898" s="46"/>
      <c r="C898" s="46"/>
      <c r="D898" s="46"/>
      <c r="E898" s="46"/>
      <c r="F898" s="4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46"/>
      <c r="W898" s="46"/>
      <c r="X898" s="46"/>
      <c r="Y898" s="46"/>
    </row>
    <row r="899" spans="1:25" ht="14.4">
      <c r="A899" s="46"/>
      <c r="B899" s="46"/>
      <c r="C899" s="46"/>
      <c r="D899" s="46"/>
      <c r="E899" s="46"/>
      <c r="F899" s="4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46"/>
      <c r="W899" s="46"/>
      <c r="X899" s="46"/>
      <c r="Y899" s="46"/>
    </row>
    <row r="900" spans="1:25" ht="14.4">
      <c r="A900" s="46"/>
      <c r="B900" s="46"/>
      <c r="C900" s="46"/>
      <c r="D900" s="46"/>
      <c r="E900" s="46"/>
      <c r="F900" s="4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46"/>
      <c r="W900" s="46"/>
      <c r="X900" s="46"/>
      <c r="Y900" s="46"/>
    </row>
    <row r="901" spans="1:25" ht="14.4">
      <c r="A901" s="46"/>
      <c r="B901" s="46"/>
      <c r="C901" s="46"/>
      <c r="D901" s="46"/>
      <c r="E901" s="46"/>
      <c r="F901" s="4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46"/>
      <c r="W901" s="46"/>
      <c r="X901" s="46"/>
      <c r="Y901" s="46"/>
    </row>
    <row r="902" spans="1:25" ht="14.4">
      <c r="A902" s="46"/>
      <c r="B902" s="46"/>
      <c r="C902" s="46"/>
      <c r="D902" s="46"/>
      <c r="E902" s="46"/>
      <c r="F902" s="4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46"/>
      <c r="W902" s="46"/>
      <c r="X902" s="46"/>
      <c r="Y902" s="46"/>
    </row>
    <row r="903" spans="1:25" ht="14.4">
      <c r="A903" s="46"/>
      <c r="B903" s="46"/>
      <c r="C903" s="46"/>
      <c r="D903" s="46"/>
      <c r="E903" s="46"/>
      <c r="F903" s="4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46"/>
      <c r="W903" s="46"/>
      <c r="X903" s="46"/>
      <c r="Y903" s="46"/>
    </row>
    <row r="904" spans="1:25" ht="14.4">
      <c r="A904" s="46"/>
      <c r="B904" s="46"/>
      <c r="C904" s="46"/>
      <c r="D904" s="46"/>
      <c r="E904" s="46"/>
      <c r="F904" s="4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46"/>
      <c r="W904" s="46"/>
      <c r="X904" s="46"/>
      <c r="Y904" s="46"/>
    </row>
    <row r="905" spans="1:25" ht="14.4">
      <c r="A905" s="46"/>
      <c r="B905" s="46"/>
      <c r="C905" s="46"/>
      <c r="D905" s="46"/>
      <c r="E905" s="46"/>
      <c r="F905" s="4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46"/>
      <c r="W905" s="46"/>
      <c r="X905" s="46"/>
      <c r="Y905" s="46"/>
    </row>
    <row r="906" spans="1:25" ht="14.4">
      <c r="A906" s="46"/>
      <c r="B906" s="46"/>
      <c r="C906" s="46"/>
      <c r="D906" s="46"/>
      <c r="E906" s="46"/>
      <c r="F906" s="4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46"/>
      <c r="W906" s="46"/>
      <c r="X906" s="46"/>
      <c r="Y906" s="46"/>
    </row>
    <row r="907" spans="1:25" ht="14.4">
      <c r="A907" s="46"/>
      <c r="B907" s="46"/>
      <c r="C907" s="46"/>
      <c r="D907" s="46"/>
      <c r="E907" s="46"/>
      <c r="F907" s="4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46"/>
      <c r="W907" s="46"/>
      <c r="X907" s="46"/>
      <c r="Y907" s="46"/>
    </row>
    <row r="908" spans="1:25" ht="14.4">
      <c r="A908" s="46"/>
      <c r="B908" s="46"/>
      <c r="C908" s="46"/>
      <c r="D908" s="46"/>
      <c r="E908" s="46"/>
      <c r="F908" s="4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46"/>
      <c r="W908" s="46"/>
      <c r="X908" s="46"/>
      <c r="Y908" s="46"/>
    </row>
    <row r="909" spans="1:25" ht="14.4">
      <c r="A909" s="46"/>
      <c r="B909" s="46"/>
      <c r="C909" s="46"/>
      <c r="D909" s="46"/>
      <c r="E909" s="46"/>
      <c r="F909" s="4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46"/>
      <c r="W909" s="46"/>
      <c r="X909" s="46"/>
      <c r="Y909" s="46"/>
    </row>
    <row r="910" spans="1:25" ht="14.4">
      <c r="A910" s="46"/>
      <c r="B910" s="46"/>
      <c r="C910" s="46"/>
      <c r="D910" s="46"/>
      <c r="E910" s="46"/>
      <c r="F910" s="4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46"/>
      <c r="W910" s="46"/>
      <c r="X910" s="46"/>
      <c r="Y910" s="46"/>
    </row>
    <row r="911" spans="1:25" ht="14.4">
      <c r="A911" s="46"/>
      <c r="B911" s="46"/>
      <c r="C911" s="46"/>
      <c r="D911" s="46"/>
      <c r="E911" s="46"/>
      <c r="F911" s="4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46"/>
      <c r="W911" s="46"/>
      <c r="X911" s="46"/>
      <c r="Y911" s="46"/>
    </row>
    <row r="912" spans="1:25" ht="14.4">
      <c r="A912" s="46"/>
      <c r="B912" s="46"/>
      <c r="C912" s="46"/>
      <c r="D912" s="46"/>
      <c r="E912" s="46"/>
      <c r="F912" s="4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46"/>
      <c r="W912" s="46"/>
      <c r="X912" s="46"/>
      <c r="Y912" s="46"/>
    </row>
    <row r="913" spans="1:25" ht="14.4">
      <c r="A913" s="46"/>
      <c r="B913" s="46"/>
      <c r="C913" s="46"/>
      <c r="D913" s="46"/>
      <c r="E913" s="46"/>
      <c r="F913" s="4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46"/>
      <c r="W913" s="46"/>
      <c r="X913" s="46"/>
      <c r="Y913" s="46"/>
    </row>
    <row r="914" spans="1:25" ht="14.4">
      <c r="A914" s="46"/>
      <c r="B914" s="46"/>
      <c r="C914" s="46"/>
      <c r="D914" s="46"/>
      <c r="E914" s="46"/>
      <c r="F914" s="4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46"/>
      <c r="W914" s="46"/>
      <c r="X914" s="46"/>
      <c r="Y914" s="46"/>
    </row>
    <row r="915" spans="1:25" ht="14.4">
      <c r="A915" s="46"/>
      <c r="B915" s="46"/>
      <c r="C915" s="46"/>
      <c r="D915" s="46"/>
      <c r="E915" s="46"/>
      <c r="F915" s="4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46"/>
      <c r="W915" s="46"/>
      <c r="X915" s="46"/>
      <c r="Y915" s="46"/>
    </row>
    <row r="916" spans="1:25" ht="14.4">
      <c r="A916" s="46"/>
      <c r="B916" s="46"/>
      <c r="C916" s="46"/>
      <c r="D916" s="46"/>
      <c r="E916" s="46"/>
      <c r="F916" s="4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46"/>
      <c r="W916" s="46"/>
      <c r="X916" s="46"/>
      <c r="Y916" s="46"/>
    </row>
    <row r="917" spans="1:25" ht="14.4">
      <c r="A917" s="46"/>
      <c r="B917" s="46"/>
      <c r="C917" s="46"/>
      <c r="D917" s="46"/>
      <c r="E917" s="46"/>
      <c r="F917" s="4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46"/>
      <c r="W917" s="46"/>
      <c r="X917" s="46"/>
      <c r="Y917" s="46"/>
    </row>
    <row r="918" spans="1:25" ht="14.4">
      <c r="A918" s="46"/>
      <c r="B918" s="46"/>
      <c r="C918" s="46"/>
      <c r="D918" s="46"/>
      <c r="E918" s="46"/>
      <c r="F918" s="4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46"/>
      <c r="W918" s="46"/>
      <c r="X918" s="46"/>
      <c r="Y918" s="46"/>
    </row>
    <row r="919" spans="1:25" ht="14.4">
      <c r="A919" s="46"/>
      <c r="B919" s="46"/>
      <c r="C919" s="46"/>
      <c r="D919" s="46"/>
      <c r="E919" s="46"/>
      <c r="F919" s="4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46"/>
      <c r="W919" s="46"/>
      <c r="X919" s="46"/>
      <c r="Y919" s="46"/>
    </row>
    <row r="920" spans="1:25" ht="14.4">
      <c r="A920" s="46"/>
      <c r="B920" s="46"/>
      <c r="C920" s="46"/>
      <c r="D920" s="46"/>
      <c r="E920" s="46"/>
      <c r="F920" s="4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46"/>
      <c r="W920" s="46"/>
      <c r="X920" s="46"/>
      <c r="Y920" s="46"/>
    </row>
    <row r="921" spans="1:25" ht="14.4">
      <c r="A921" s="46"/>
      <c r="B921" s="46"/>
      <c r="C921" s="46"/>
      <c r="D921" s="46"/>
      <c r="E921" s="46"/>
      <c r="F921" s="4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46"/>
      <c r="W921" s="46"/>
      <c r="X921" s="46"/>
      <c r="Y921" s="46"/>
    </row>
    <row r="922" spans="1:25" ht="14.4">
      <c r="A922" s="46"/>
      <c r="B922" s="46"/>
      <c r="C922" s="46"/>
      <c r="D922" s="46"/>
      <c r="E922" s="46"/>
      <c r="F922" s="4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46"/>
      <c r="W922" s="46"/>
      <c r="X922" s="46"/>
      <c r="Y922" s="46"/>
    </row>
    <row r="923" spans="1:25" ht="14.4">
      <c r="A923" s="46"/>
      <c r="B923" s="46"/>
      <c r="C923" s="46"/>
      <c r="D923" s="46"/>
      <c r="E923" s="46"/>
      <c r="F923" s="4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46"/>
      <c r="W923" s="46"/>
      <c r="X923" s="46"/>
      <c r="Y923" s="46"/>
    </row>
    <row r="924" spans="1:25" ht="14.4">
      <c r="A924" s="46"/>
      <c r="B924" s="46"/>
      <c r="C924" s="46"/>
      <c r="D924" s="46"/>
      <c r="E924" s="46"/>
      <c r="F924" s="4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46"/>
      <c r="W924" s="46"/>
      <c r="X924" s="46"/>
      <c r="Y924" s="46"/>
    </row>
    <row r="925" spans="1:25" ht="14.4">
      <c r="A925" s="46"/>
      <c r="B925" s="46"/>
      <c r="C925" s="46"/>
      <c r="D925" s="46"/>
      <c r="E925" s="46"/>
      <c r="F925" s="4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46"/>
      <c r="W925" s="46"/>
      <c r="X925" s="46"/>
      <c r="Y925" s="46"/>
    </row>
    <row r="926" spans="1:25" ht="14.4">
      <c r="A926" s="46"/>
      <c r="B926" s="46"/>
      <c r="C926" s="46"/>
      <c r="D926" s="46"/>
      <c r="E926" s="46"/>
      <c r="F926" s="4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46"/>
      <c r="W926" s="46"/>
      <c r="X926" s="46"/>
      <c r="Y926" s="46"/>
    </row>
    <row r="927" spans="1:25" ht="14.4">
      <c r="A927" s="46"/>
      <c r="B927" s="46"/>
      <c r="C927" s="46"/>
      <c r="D927" s="46"/>
      <c r="E927" s="46"/>
      <c r="F927" s="4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46"/>
      <c r="W927" s="46"/>
      <c r="X927" s="46"/>
      <c r="Y927" s="46"/>
    </row>
    <row r="928" spans="1:25" ht="14.4">
      <c r="A928" s="46"/>
      <c r="B928" s="46"/>
      <c r="C928" s="46"/>
      <c r="D928" s="46"/>
      <c r="E928" s="46"/>
      <c r="F928" s="4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46"/>
      <c r="W928" s="46"/>
      <c r="X928" s="46"/>
      <c r="Y928" s="46"/>
    </row>
    <row r="929" spans="1:25" ht="14.4">
      <c r="A929" s="46"/>
      <c r="B929" s="46"/>
      <c r="C929" s="46"/>
      <c r="D929" s="46"/>
      <c r="E929" s="46"/>
      <c r="F929" s="4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46"/>
      <c r="W929" s="46"/>
      <c r="X929" s="46"/>
      <c r="Y929" s="46"/>
    </row>
    <row r="930" spans="1:25" ht="14.4">
      <c r="A930" s="46"/>
      <c r="B930" s="46"/>
      <c r="C930" s="46"/>
      <c r="D930" s="46"/>
      <c r="E930" s="46"/>
      <c r="F930" s="4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46"/>
      <c r="W930" s="46"/>
      <c r="X930" s="46"/>
      <c r="Y930" s="46"/>
    </row>
    <row r="931" spans="1:25" ht="14.4">
      <c r="A931" s="46"/>
      <c r="B931" s="46"/>
      <c r="C931" s="46"/>
      <c r="D931" s="46"/>
      <c r="E931" s="46"/>
      <c r="F931" s="4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46"/>
      <c r="W931" s="46"/>
      <c r="X931" s="46"/>
      <c r="Y931" s="46"/>
    </row>
    <row r="932" spans="1:25" ht="14.4">
      <c r="A932" s="46"/>
      <c r="B932" s="46"/>
      <c r="C932" s="46"/>
      <c r="D932" s="46"/>
      <c r="E932" s="46"/>
      <c r="F932" s="4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46"/>
      <c r="W932" s="46"/>
      <c r="X932" s="46"/>
      <c r="Y932" s="46"/>
    </row>
    <row r="933" spans="1:25" ht="14.4">
      <c r="A933" s="46"/>
      <c r="B933" s="46"/>
      <c r="C933" s="46"/>
      <c r="D933" s="46"/>
      <c r="E933" s="46"/>
      <c r="F933" s="4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46"/>
      <c r="W933" s="46"/>
      <c r="X933" s="46"/>
      <c r="Y933" s="46"/>
    </row>
    <row r="934" spans="1:25" ht="14.4">
      <c r="A934" s="46"/>
      <c r="B934" s="46"/>
      <c r="C934" s="46"/>
      <c r="D934" s="46"/>
      <c r="E934" s="46"/>
      <c r="F934" s="4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46"/>
      <c r="W934" s="46"/>
      <c r="X934" s="46"/>
      <c r="Y934" s="46"/>
    </row>
    <row r="935" spans="1:25" ht="14.4">
      <c r="A935" s="46"/>
      <c r="B935" s="46"/>
      <c r="C935" s="46"/>
      <c r="D935" s="46"/>
      <c r="E935" s="46"/>
      <c r="F935" s="4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46"/>
      <c r="W935" s="46"/>
      <c r="X935" s="46"/>
      <c r="Y935" s="46"/>
    </row>
    <row r="936" spans="1:25" ht="14.4">
      <c r="A936" s="46"/>
      <c r="B936" s="46"/>
      <c r="C936" s="46"/>
      <c r="D936" s="46"/>
      <c r="E936" s="46"/>
      <c r="F936" s="4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46"/>
      <c r="W936" s="46"/>
      <c r="X936" s="46"/>
      <c r="Y936" s="46"/>
    </row>
    <row r="937" spans="1:25" ht="14.4">
      <c r="A937" s="46"/>
      <c r="B937" s="46"/>
      <c r="C937" s="46"/>
      <c r="D937" s="46"/>
      <c r="E937" s="46"/>
      <c r="F937" s="4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46"/>
      <c r="W937" s="46"/>
      <c r="X937" s="46"/>
      <c r="Y937" s="46"/>
    </row>
    <row r="938" spans="1:25" ht="14.4">
      <c r="A938" s="46"/>
      <c r="B938" s="46"/>
      <c r="C938" s="46"/>
      <c r="D938" s="46"/>
      <c r="E938" s="46"/>
      <c r="F938" s="4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46"/>
      <c r="W938" s="46"/>
      <c r="X938" s="46"/>
      <c r="Y938" s="46"/>
    </row>
    <row r="939" spans="1:25" ht="14.4">
      <c r="A939" s="46"/>
      <c r="B939" s="46"/>
      <c r="C939" s="46"/>
      <c r="D939" s="46"/>
      <c r="E939" s="46"/>
      <c r="F939" s="4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46"/>
      <c r="W939" s="46"/>
      <c r="X939" s="46"/>
      <c r="Y939" s="46"/>
    </row>
    <row r="940" spans="1:25" ht="14.4">
      <c r="A940" s="46"/>
      <c r="B940" s="46"/>
      <c r="C940" s="46"/>
      <c r="D940" s="46"/>
      <c r="E940" s="46"/>
      <c r="F940" s="4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46"/>
      <c r="W940" s="46"/>
      <c r="X940" s="46"/>
      <c r="Y940" s="46"/>
    </row>
    <row r="941" spans="1:25" ht="14.4">
      <c r="A941" s="46"/>
      <c r="B941" s="46"/>
      <c r="C941" s="46"/>
      <c r="D941" s="46"/>
      <c r="E941" s="46"/>
      <c r="F941" s="4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46"/>
      <c r="W941" s="46"/>
      <c r="X941" s="46"/>
      <c r="Y941" s="46"/>
    </row>
    <row r="942" spans="1:25" ht="14.4">
      <c r="A942" s="46"/>
      <c r="B942" s="46"/>
      <c r="C942" s="46"/>
      <c r="D942" s="46"/>
      <c r="E942" s="46"/>
      <c r="F942" s="4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46"/>
      <c r="W942" s="46"/>
      <c r="X942" s="46"/>
      <c r="Y942" s="46"/>
    </row>
    <row r="943" spans="1:25" ht="14.4">
      <c r="A943" s="46"/>
      <c r="B943" s="46"/>
      <c r="C943" s="46"/>
      <c r="D943" s="46"/>
      <c r="E943" s="46"/>
      <c r="F943" s="4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46"/>
      <c r="W943" s="46"/>
      <c r="X943" s="46"/>
      <c r="Y943" s="46"/>
    </row>
    <row r="944" spans="1:25" ht="14.4">
      <c r="A944" s="46"/>
      <c r="B944" s="46"/>
      <c r="C944" s="46"/>
      <c r="D944" s="46"/>
      <c r="E944" s="46"/>
      <c r="F944" s="4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46"/>
      <c r="W944" s="46"/>
      <c r="X944" s="46"/>
      <c r="Y944" s="46"/>
    </row>
    <row r="945" spans="1:25" ht="14.4">
      <c r="A945" s="46"/>
      <c r="B945" s="46"/>
      <c r="C945" s="46"/>
      <c r="D945" s="46"/>
      <c r="E945" s="46"/>
      <c r="F945" s="4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46"/>
      <c r="W945" s="46"/>
      <c r="X945" s="46"/>
      <c r="Y945" s="46"/>
    </row>
    <row r="946" spans="1:25" ht="14.4">
      <c r="A946" s="46"/>
      <c r="B946" s="46"/>
      <c r="C946" s="46"/>
      <c r="D946" s="46"/>
      <c r="E946" s="46"/>
      <c r="F946" s="4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46"/>
      <c r="W946" s="46"/>
      <c r="X946" s="46"/>
      <c r="Y946" s="46"/>
    </row>
    <row r="947" spans="1:25" ht="14.4">
      <c r="A947" s="46"/>
      <c r="B947" s="46"/>
      <c r="C947" s="46"/>
      <c r="D947" s="46"/>
      <c r="E947" s="46"/>
      <c r="F947" s="4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46"/>
      <c r="W947" s="46"/>
      <c r="X947" s="46"/>
      <c r="Y947" s="46"/>
    </row>
    <row r="948" spans="1:25" ht="14.4">
      <c r="A948" s="46"/>
      <c r="B948" s="46"/>
      <c r="C948" s="46"/>
      <c r="D948" s="46"/>
      <c r="E948" s="46"/>
      <c r="F948" s="4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46"/>
      <c r="W948" s="46"/>
      <c r="X948" s="46"/>
      <c r="Y948" s="46"/>
    </row>
    <row r="949" spans="1:25" ht="14.4">
      <c r="A949" s="46"/>
      <c r="B949" s="46"/>
      <c r="C949" s="46"/>
      <c r="D949" s="46"/>
      <c r="E949" s="46"/>
      <c r="F949" s="4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46"/>
      <c r="W949" s="46"/>
      <c r="X949" s="46"/>
      <c r="Y949" s="46"/>
    </row>
    <row r="950" spans="1:25" ht="14.4">
      <c r="A950" s="46"/>
      <c r="B950" s="46"/>
      <c r="C950" s="46"/>
      <c r="D950" s="46"/>
      <c r="E950" s="46"/>
      <c r="F950" s="4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46"/>
      <c r="W950" s="46"/>
      <c r="X950" s="46"/>
      <c r="Y950" s="46"/>
    </row>
    <row r="951" spans="1:25" ht="14.4">
      <c r="A951" s="46"/>
      <c r="B951" s="46"/>
      <c r="C951" s="46"/>
      <c r="D951" s="46"/>
      <c r="E951" s="46"/>
      <c r="F951" s="4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46"/>
      <c r="W951" s="46"/>
      <c r="X951" s="46"/>
      <c r="Y951" s="46"/>
    </row>
    <row r="952" spans="1:25" ht="14.4">
      <c r="A952" s="46"/>
      <c r="B952" s="46"/>
      <c r="C952" s="46"/>
      <c r="D952" s="46"/>
      <c r="E952" s="46"/>
      <c r="F952" s="4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46"/>
      <c r="W952" s="46"/>
      <c r="X952" s="46"/>
      <c r="Y952" s="46"/>
    </row>
    <row r="953" spans="1:25" ht="14.4">
      <c r="A953" s="46"/>
      <c r="B953" s="46"/>
      <c r="C953" s="46"/>
      <c r="D953" s="46"/>
      <c r="E953" s="46"/>
      <c r="F953" s="4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46"/>
      <c r="W953" s="46"/>
      <c r="X953" s="46"/>
      <c r="Y953" s="46"/>
    </row>
    <row r="954" spans="1:25" ht="14.4">
      <c r="A954" s="46"/>
      <c r="B954" s="46"/>
      <c r="C954" s="46"/>
      <c r="D954" s="46"/>
      <c r="E954" s="46"/>
      <c r="F954" s="4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46"/>
      <c r="W954" s="46"/>
      <c r="X954" s="46"/>
      <c r="Y954" s="46"/>
    </row>
    <row r="955" spans="1:25" ht="14.4">
      <c r="A955" s="46"/>
      <c r="B955" s="46"/>
      <c r="C955" s="46"/>
      <c r="D955" s="46"/>
      <c r="E955" s="46"/>
      <c r="F955" s="4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46"/>
      <c r="W955" s="46"/>
      <c r="X955" s="46"/>
      <c r="Y955" s="46"/>
    </row>
    <row r="956" spans="1:25" ht="14.4">
      <c r="A956" s="46"/>
      <c r="B956" s="46"/>
      <c r="C956" s="46"/>
      <c r="D956" s="46"/>
      <c r="E956" s="46"/>
      <c r="F956" s="4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46"/>
      <c r="W956" s="46"/>
      <c r="X956" s="46"/>
      <c r="Y956" s="46"/>
    </row>
    <row r="957" spans="1:25" ht="14.4">
      <c r="A957" s="46"/>
      <c r="B957" s="46"/>
      <c r="C957" s="46"/>
      <c r="D957" s="46"/>
      <c r="E957" s="46"/>
      <c r="F957" s="4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46"/>
      <c r="W957" s="46"/>
      <c r="X957" s="46"/>
      <c r="Y957" s="46"/>
    </row>
    <row r="958" spans="1:25" ht="14.4">
      <c r="A958" s="46"/>
      <c r="B958" s="46"/>
      <c r="C958" s="46"/>
      <c r="D958" s="46"/>
      <c r="E958" s="46"/>
      <c r="F958" s="4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46"/>
      <c r="W958" s="46"/>
      <c r="X958" s="46"/>
      <c r="Y958" s="46"/>
    </row>
    <row r="959" spans="1:25" ht="14.4">
      <c r="A959" s="46"/>
      <c r="B959" s="46"/>
      <c r="C959" s="46"/>
      <c r="D959" s="46"/>
      <c r="E959" s="46"/>
      <c r="F959" s="4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46"/>
      <c r="W959" s="46"/>
      <c r="X959" s="46"/>
      <c r="Y959" s="46"/>
    </row>
    <row r="960" spans="1:25" ht="14.4">
      <c r="A960" s="46"/>
      <c r="B960" s="46"/>
      <c r="C960" s="46"/>
      <c r="D960" s="46"/>
      <c r="E960" s="46"/>
      <c r="F960" s="4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46"/>
      <c r="W960" s="46"/>
      <c r="X960" s="46"/>
      <c r="Y960" s="46"/>
    </row>
    <row r="961" spans="1:25" ht="14.4">
      <c r="A961" s="46"/>
      <c r="B961" s="46"/>
      <c r="C961" s="46"/>
      <c r="D961" s="46"/>
      <c r="E961" s="46"/>
      <c r="F961" s="4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46"/>
      <c r="W961" s="46"/>
      <c r="X961" s="46"/>
      <c r="Y961" s="46"/>
    </row>
    <row r="962" spans="1:25" ht="14.4">
      <c r="A962" s="46"/>
      <c r="B962" s="46"/>
      <c r="C962" s="46"/>
      <c r="D962" s="46"/>
      <c r="E962" s="46"/>
      <c r="F962" s="4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46"/>
      <c r="W962" s="46"/>
      <c r="X962" s="46"/>
      <c r="Y962" s="46"/>
    </row>
    <row r="963" spans="1:25" ht="14.4">
      <c r="A963" s="46"/>
      <c r="B963" s="46"/>
      <c r="C963" s="46"/>
      <c r="D963" s="46"/>
      <c r="E963" s="46"/>
      <c r="F963" s="4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46"/>
      <c r="W963" s="46"/>
      <c r="X963" s="46"/>
      <c r="Y963" s="46"/>
    </row>
    <row r="964" spans="1:25" ht="14.4">
      <c r="A964" s="46"/>
      <c r="B964" s="46"/>
      <c r="C964" s="46"/>
      <c r="D964" s="46"/>
      <c r="E964" s="46"/>
      <c r="F964" s="4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46"/>
      <c r="W964" s="46"/>
      <c r="X964" s="46"/>
      <c r="Y964" s="46"/>
    </row>
    <row r="965" spans="1:25" ht="14.4">
      <c r="A965" s="46"/>
      <c r="B965" s="46"/>
      <c r="C965" s="46"/>
      <c r="D965" s="46"/>
      <c r="E965" s="46"/>
      <c r="F965" s="4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46"/>
      <c r="W965" s="46"/>
      <c r="X965" s="46"/>
      <c r="Y965" s="46"/>
    </row>
    <row r="966" spans="1:25" ht="14.4">
      <c r="A966" s="46"/>
      <c r="B966" s="46"/>
      <c r="C966" s="46"/>
      <c r="D966" s="46"/>
      <c r="E966" s="46"/>
      <c r="F966" s="4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46"/>
      <c r="W966" s="46"/>
      <c r="X966" s="46"/>
      <c r="Y966" s="46"/>
    </row>
    <row r="967" spans="1:25" ht="14.4">
      <c r="A967" s="46"/>
      <c r="B967" s="46"/>
      <c r="C967" s="46"/>
      <c r="D967" s="46"/>
      <c r="E967" s="46"/>
      <c r="F967" s="4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46"/>
      <c r="W967" s="46"/>
      <c r="X967" s="46"/>
      <c r="Y967" s="46"/>
    </row>
    <row r="968" spans="1:25" ht="14.4">
      <c r="A968" s="46"/>
      <c r="B968" s="46"/>
      <c r="C968" s="46"/>
      <c r="D968" s="46"/>
      <c r="E968" s="46"/>
      <c r="F968" s="4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46"/>
      <c r="W968" s="46"/>
      <c r="X968" s="46"/>
      <c r="Y968" s="46"/>
    </row>
    <row r="969" spans="1:25" ht="14.4">
      <c r="A969" s="46"/>
      <c r="B969" s="46"/>
      <c r="C969" s="46"/>
      <c r="D969" s="46"/>
      <c r="E969" s="46"/>
      <c r="F969" s="4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46"/>
      <c r="W969" s="46"/>
      <c r="X969" s="46"/>
      <c r="Y969" s="46"/>
    </row>
    <row r="970" spans="1:25" ht="14.4">
      <c r="A970" s="46"/>
      <c r="B970" s="46"/>
      <c r="C970" s="46"/>
      <c r="D970" s="46"/>
      <c r="E970" s="46"/>
      <c r="F970" s="4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46"/>
      <c r="W970" s="46"/>
      <c r="X970" s="46"/>
      <c r="Y970" s="46"/>
    </row>
    <row r="971" spans="1:25" ht="14.4">
      <c r="A971" s="46"/>
      <c r="B971" s="46"/>
      <c r="C971" s="46"/>
      <c r="D971" s="46"/>
      <c r="E971" s="46"/>
      <c r="F971" s="4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46"/>
      <c r="W971" s="46"/>
      <c r="X971" s="46"/>
      <c r="Y971" s="46"/>
    </row>
    <row r="972" spans="1:25" ht="14.4">
      <c r="A972" s="46"/>
      <c r="B972" s="46"/>
      <c r="C972" s="46"/>
      <c r="D972" s="46"/>
      <c r="E972" s="46"/>
      <c r="F972" s="4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46"/>
      <c r="W972" s="46"/>
      <c r="X972" s="46"/>
      <c r="Y972" s="46"/>
    </row>
    <row r="973" spans="1:25" ht="14.4">
      <c r="A973" s="46"/>
      <c r="B973" s="46"/>
      <c r="C973" s="46"/>
      <c r="D973" s="46"/>
      <c r="E973" s="46"/>
      <c r="F973" s="4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46"/>
      <c r="W973" s="46"/>
      <c r="X973" s="46"/>
      <c r="Y973" s="46"/>
    </row>
    <row r="974" spans="1:25" ht="14.4">
      <c r="A974" s="46"/>
      <c r="B974" s="46"/>
      <c r="C974" s="46"/>
      <c r="D974" s="46"/>
      <c r="E974" s="46"/>
      <c r="F974" s="4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46"/>
      <c r="W974" s="46"/>
      <c r="X974" s="46"/>
      <c r="Y974" s="46"/>
    </row>
    <row r="975" spans="1:25" ht="14.4">
      <c r="A975" s="46"/>
      <c r="B975" s="46"/>
      <c r="C975" s="46"/>
      <c r="D975" s="46"/>
      <c r="E975" s="46"/>
      <c r="F975" s="4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46"/>
      <c r="W975" s="46"/>
      <c r="X975" s="46"/>
      <c r="Y975" s="46"/>
    </row>
    <row r="976" spans="1:25" ht="14.4">
      <c r="A976" s="46"/>
      <c r="B976" s="46"/>
      <c r="C976" s="46"/>
      <c r="D976" s="46"/>
      <c r="E976" s="46"/>
      <c r="F976" s="4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46"/>
      <c r="W976" s="46"/>
      <c r="X976" s="46"/>
      <c r="Y976" s="46"/>
    </row>
    <row r="977" spans="1:25" ht="14.4">
      <c r="A977" s="46"/>
      <c r="B977" s="46"/>
      <c r="C977" s="46"/>
      <c r="D977" s="46"/>
      <c r="E977" s="46"/>
      <c r="F977" s="4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46"/>
      <c r="W977" s="46"/>
      <c r="X977" s="46"/>
      <c r="Y977" s="46"/>
    </row>
    <row r="978" spans="1:25" ht="14.4">
      <c r="A978" s="46"/>
      <c r="B978" s="46"/>
      <c r="C978" s="46"/>
      <c r="D978" s="46"/>
      <c r="E978" s="46"/>
      <c r="F978" s="4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46"/>
      <c r="W978" s="46"/>
      <c r="X978" s="46"/>
      <c r="Y978" s="46"/>
    </row>
    <row r="979" spans="1:25" ht="14.4">
      <c r="A979" s="46"/>
      <c r="B979" s="46"/>
      <c r="C979" s="46"/>
      <c r="D979" s="46"/>
      <c r="E979" s="46"/>
      <c r="F979" s="4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46"/>
      <c r="W979" s="46"/>
      <c r="X979" s="46"/>
      <c r="Y979" s="46"/>
    </row>
    <row r="980" spans="1:25" ht="14.4">
      <c r="A980" s="46"/>
      <c r="B980" s="46"/>
      <c r="C980" s="46"/>
      <c r="D980" s="46"/>
      <c r="E980" s="46"/>
      <c r="F980" s="4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46"/>
      <c r="W980" s="46"/>
      <c r="X980" s="46"/>
      <c r="Y980" s="46"/>
    </row>
    <row r="981" spans="1:25" ht="14.4">
      <c r="A981" s="46"/>
      <c r="B981" s="46"/>
      <c r="C981" s="46"/>
      <c r="D981" s="46"/>
      <c r="E981" s="46"/>
      <c r="F981" s="4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46"/>
      <c r="W981" s="46"/>
      <c r="X981" s="46"/>
      <c r="Y981" s="46"/>
    </row>
    <row r="982" spans="1:25" ht="14.4">
      <c r="A982" s="46"/>
      <c r="B982" s="46"/>
      <c r="C982" s="46"/>
      <c r="D982" s="46"/>
      <c r="E982" s="46"/>
      <c r="F982" s="4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46"/>
      <c r="W982" s="46"/>
      <c r="X982" s="46"/>
      <c r="Y982" s="46"/>
    </row>
    <row r="983" spans="1:25" ht="14.4">
      <c r="A983" s="46"/>
      <c r="B983" s="46"/>
      <c r="C983" s="46"/>
      <c r="D983" s="46"/>
      <c r="E983" s="46"/>
      <c r="F983" s="4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46"/>
      <c r="W983" s="46"/>
      <c r="X983" s="46"/>
      <c r="Y983" s="46"/>
    </row>
    <row r="984" spans="1:25" ht="14.4">
      <c r="A984" s="46"/>
      <c r="B984" s="46"/>
      <c r="C984" s="46"/>
      <c r="D984" s="46"/>
      <c r="E984" s="46"/>
      <c r="F984" s="4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46"/>
      <c r="W984" s="46"/>
      <c r="X984" s="46"/>
      <c r="Y984" s="46"/>
    </row>
    <row r="985" spans="1:25" ht="14.4">
      <c r="A985" s="46"/>
      <c r="B985" s="46"/>
      <c r="C985" s="46"/>
      <c r="D985" s="46"/>
      <c r="E985" s="46"/>
      <c r="F985" s="4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46"/>
      <c r="W985" s="46"/>
      <c r="X985" s="46"/>
      <c r="Y985" s="46"/>
    </row>
    <row r="986" spans="1:25" ht="14.4">
      <c r="A986" s="46"/>
      <c r="B986" s="46"/>
      <c r="C986" s="46"/>
      <c r="D986" s="46"/>
      <c r="E986" s="46"/>
      <c r="F986" s="4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46"/>
      <c r="W986" s="46"/>
      <c r="X986" s="46"/>
      <c r="Y986" s="46"/>
    </row>
    <row r="987" spans="1:25" ht="14.4">
      <c r="A987" s="46"/>
      <c r="B987" s="46"/>
      <c r="C987" s="46"/>
      <c r="D987" s="46"/>
      <c r="E987" s="46"/>
      <c r="F987" s="4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46"/>
      <c r="W987" s="46"/>
      <c r="X987" s="46"/>
      <c r="Y987" s="46"/>
    </row>
    <row r="988" spans="1:25" ht="14.4">
      <c r="A988" s="46"/>
      <c r="B988" s="46"/>
      <c r="C988" s="46"/>
      <c r="D988" s="46"/>
      <c r="E988" s="46"/>
      <c r="F988" s="4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46"/>
      <c r="W988" s="46"/>
      <c r="X988" s="46"/>
      <c r="Y988" s="46"/>
    </row>
    <row r="989" spans="1:25" ht="14.4">
      <c r="A989" s="46"/>
      <c r="B989" s="46"/>
      <c r="C989" s="46"/>
      <c r="D989" s="46"/>
      <c r="E989" s="46"/>
      <c r="F989" s="4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46"/>
      <c r="W989" s="46"/>
      <c r="X989" s="46"/>
      <c r="Y989" s="46"/>
    </row>
  </sheetData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A167-DE0E-4EDE-A128-346E0DABC6D2}">
  <sheetPr codeName="Planilha9"/>
  <dimension ref="A1:E65"/>
  <sheetViews>
    <sheetView workbookViewId="0">
      <selection activeCell="I1" sqref="I1"/>
    </sheetView>
  </sheetViews>
  <sheetFormatPr defaultColWidth="35.21875" defaultRowHeight="13.8"/>
  <cols>
    <col min="1" max="1" width="55.21875" style="74" customWidth="1"/>
    <col min="2" max="2" width="41.77734375" style="74" customWidth="1"/>
    <col min="3" max="3" width="22.21875" style="74" customWidth="1"/>
    <col min="4" max="4" width="21" style="74" customWidth="1"/>
    <col min="5" max="5" width="22.21875" style="74" customWidth="1"/>
    <col min="6" max="16384" width="35.21875" style="74"/>
  </cols>
  <sheetData>
    <row r="1" spans="1:5">
      <c r="A1" s="73" t="s">
        <v>400</v>
      </c>
      <c r="B1" s="73" t="s">
        <v>401</v>
      </c>
      <c r="C1" s="73" t="s">
        <v>402</v>
      </c>
      <c r="D1" s="73" t="s">
        <v>403</v>
      </c>
      <c r="E1" s="73" t="s">
        <v>404</v>
      </c>
    </row>
    <row r="2" spans="1:5">
      <c r="A2" s="75" t="s">
        <v>405</v>
      </c>
      <c r="B2" s="75" t="s">
        <v>406</v>
      </c>
      <c r="C2" s="75" t="s">
        <v>407</v>
      </c>
      <c r="D2" s="75" t="s">
        <v>408</v>
      </c>
      <c r="E2" s="75" t="s">
        <v>409</v>
      </c>
    </row>
    <row r="3" spans="1:5">
      <c r="A3" s="75" t="s">
        <v>410</v>
      </c>
      <c r="B3" s="75" t="s">
        <v>411</v>
      </c>
      <c r="C3" s="75" t="s">
        <v>412</v>
      </c>
      <c r="D3" s="75" t="s">
        <v>413</v>
      </c>
      <c r="E3" s="75" t="s">
        <v>414</v>
      </c>
    </row>
    <row r="4" spans="1:5">
      <c r="A4" s="75" t="s">
        <v>415</v>
      </c>
      <c r="B4" s="75" t="s">
        <v>416</v>
      </c>
      <c r="C4" s="75" t="s">
        <v>417</v>
      </c>
      <c r="D4" s="75" t="s">
        <v>418</v>
      </c>
      <c r="E4" s="75" t="s">
        <v>419</v>
      </c>
    </row>
    <row r="5" spans="1:5">
      <c r="A5" s="75" t="s">
        <v>420</v>
      </c>
      <c r="B5" s="75" t="s">
        <v>421</v>
      </c>
      <c r="C5" s="75" t="s">
        <v>422</v>
      </c>
      <c r="D5" s="75" t="s">
        <v>412</v>
      </c>
      <c r="E5" s="75" t="s">
        <v>423</v>
      </c>
    </row>
    <row r="6" spans="1:5">
      <c r="A6" s="75" t="s">
        <v>424</v>
      </c>
      <c r="B6" s="75" t="s">
        <v>425</v>
      </c>
      <c r="C6" s="75" t="s">
        <v>426</v>
      </c>
      <c r="D6" s="75" t="s">
        <v>427</v>
      </c>
      <c r="E6" s="75" t="s">
        <v>428</v>
      </c>
    </row>
    <row r="9" spans="1:5" ht="22.8">
      <c r="A9" s="76" t="s">
        <v>429</v>
      </c>
    </row>
    <row r="10" spans="1:5">
      <c r="A10" s="77"/>
    </row>
    <row r="11" spans="1:5">
      <c r="A11" s="78" t="s">
        <v>430</v>
      </c>
    </row>
    <row r="12" spans="1:5">
      <c r="A12" s="79" t="s">
        <v>485</v>
      </c>
    </row>
    <row r="13" spans="1:5">
      <c r="A13" s="80"/>
    </row>
    <row r="14" spans="1:5">
      <c r="A14" s="79" t="s">
        <v>486</v>
      </c>
    </row>
    <row r="15" spans="1:5">
      <c r="A15" s="80"/>
    </row>
    <row r="16" spans="1:5">
      <c r="A16" s="79" t="s">
        <v>487</v>
      </c>
    </row>
    <row r="17" spans="1:2">
      <c r="A17" s="80"/>
    </row>
    <row r="18" spans="1:2">
      <c r="A18" s="79" t="s">
        <v>488</v>
      </c>
    </row>
    <row r="19" spans="1:2">
      <c r="A19" s="80"/>
    </row>
    <row r="20" spans="1:2">
      <c r="A20" s="79" t="s">
        <v>489</v>
      </c>
    </row>
    <row r="21" spans="1:2">
      <c r="A21" s="77"/>
    </row>
    <row r="22" spans="1:2">
      <c r="A22" s="78" t="s">
        <v>431</v>
      </c>
    </row>
    <row r="23" spans="1:2">
      <c r="A23" s="80" t="s">
        <v>432</v>
      </c>
    </row>
    <row r="24" spans="1:2">
      <c r="A24" s="80"/>
    </row>
    <row r="25" spans="1:2">
      <c r="A25" s="80" t="s">
        <v>433</v>
      </c>
    </row>
    <row r="26" spans="1:2">
      <c r="A26" s="80"/>
    </row>
    <row r="27" spans="1:2">
      <c r="A27" s="80" t="s">
        <v>434</v>
      </c>
    </row>
    <row r="28" spans="1:2">
      <c r="A28" s="77"/>
    </row>
    <row r="29" spans="1:2">
      <c r="A29" s="78" t="s">
        <v>435</v>
      </c>
    </row>
    <row r="30" spans="1:2">
      <c r="A30" s="80" t="s">
        <v>436</v>
      </c>
    </row>
    <row r="31" spans="1:2">
      <c r="A31" s="80"/>
    </row>
    <row r="32" spans="1:2">
      <c r="A32" s="81" t="s">
        <v>437</v>
      </c>
      <c r="B32" s="82"/>
    </row>
    <row r="33" spans="1:1">
      <c r="A33" s="83"/>
    </row>
    <row r="34" spans="1:1">
      <c r="A34" s="83" t="s">
        <v>438</v>
      </c>
    </row>
    <row r="35" spans="1:1">
      <c r="A35" s="84"/>
    </row>
    <row r="36" spans="1:1">
      <c r="A36" s="78" t="s">
        <v>439</v>
      </c>
    </row>
    <row r="37" spans="1:1">
      <c r="A37" s="80" t="s">
        <v>440</v>
      </c>
    </row>
    <row r="38" spans="1:1">
      <c r="A38" s="80"/>
    </row>
    <row r="39" spans="1:1">
      <c r="A39" s="80" t="s">
        <v>441</v>
      </c>
    </row>
    <row r="41" spans="1:1" ht="22.8">
      <c r="A41" s="72" t="s">
        <v>471</v>
      </c>
    </row>
    <row r="42" spans="1:1">
      <c r="A42" s="71"/>
    </row>
    <row r="43" spans="1:1">
      <c r="A43" s="85" t="s">
        <v>472</v>
      </c>
    </row>
    <row r="44" spans="1:1">
      <c r="A44" s="86" t="s">
        <v>490</v>
      </c>
    </row>
    <row r="45" spans="1:1">
      <c r="A45" s="87" t="s">
        <v>473</v>
      </c>
    </row>
    <row r="46" spans="1:1">
      <c r="A46" s="87" t="s">
        <v>474</v>
      </c>
    </row>
    <row r="47" spans="1:1">
      <c r="A47" s="87" t="s">
        <v>475</v>
      </c>
    </row>
    <row r="48" spans="1:1">
      <c r="A48" s="87" t="s">
        <v>491</v>
      </c>
    </row>
    <row r="49" spans="1:1">
      <c r="A49" s="87"/>
    </row>
    <row r="50" spans="1:1">
      <c r="A50" s="85" t="s">
        <v>476</v>
      </c>
    </row>
    <row r="51" spans="1:1">
      <c r="A51" s="86" t="s">
        <v>492</v>
      </c>
    </row>
    <row r="52" spans="1:1">
      <c r="A52" s="87" t="s">
        <v>477</v>
      </c>
    </row>
    <row r="53" spans="1:1">
      <c r="A53" s="87" t="s">
        <v>478</v>
      </c>
    </row>
    <row r="54" spans="1:1">
      <c r="A54" s="87" t="s">
        <v>479</v>
      </c>
    </row>
    <row r="55" spans="1:1">
      <c r="A55" s="87" t="s">
        <v>493</v>
      </c>
    </row>
    <row r="56" spans="1:1">
      <c r="A56" s="87"/>
    </row>
    <row r="57" spans="1:1">
      <c r="A57" s="85" t="s">
        <v>480</v>
      </c>
    </row>
    <row r="58" spans="1:1">
      <c r="A58" s="86" t="s">
        <v>494</v>
      </c>
    </row>
    <row r="59" spans="1:1">
      <c r="A59" s="87" t="s">
        <v>481</v>
      </c>
    </row>
    <row r="60" spans="1:1">
      <c r="A60" s="87" t="s">
        <v>482</v>
      </c>
    </row>
    <row r="61" spans="1:1">
      <c r="A61" s="87" t="s">
        <v>483</v>
      </c>
    </row>
    <row r="62" spans="1:1">
      <c r="A62" s="87" t="s">
        <v>484</v>
      </c>
    </row>
    <row r="63" spans="1:1">
      <c r="A63" s="87" t="s">
        <v>526</v>
      </c>
    </row>
    <row r="64" spans="1:1">
      <c r="A64" s="62"/>
    </row>
    <row r="65" spans="1:1">
      <c r="A65" s="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4FF0-2BF5-4867-9EF7-EAAFC6C483C3}">
  <sheetPr codeName="Planilha10"/>
  <dimension ref="A1:A15"/>
  <sheetViews>
    <sheetView workbookViewId="0">
      <selection activeCell="I1" sqref="I1"/>
    </sheetView>
  </sheetViews>
  <sheetFormatPr defaultColWidth="9.21875" defaultRowHeight="14.4"/>
  <cols>
    <col min="1" max="1" width="72.5546875" bestFit="1" customWidth="1"/>
  </cols>
  <sheetData>
    <row r="1" spans="1:1" ht="18.600000000000001" thickBot="1">
      <c r="A1" s="58" t="s">
        <v>442</v>
      </c>
    </row>
    <row r="2" spans="1:1">
      <c r="A2" s="59" t="s">
        <v>223</v>
      </c>
    </row>
    <row r="3" spans="1:1">
      <c r="A3" s="59" t="s">
        <v>224</v>
      </c>
    </row>
    <row r="4" spans="1:1">
      <c r="A4" s="59" t="s">
        <v>225</v>
      </c>
    </row>
    <row r="5" spans="1:1">
      <c r="A5" s="59" t="s">
        <v>226</v>
      </c>
    </row>
    <row r="6" spans="1:1">
      <c r="A6" s="59" t="s">
        <v>227</v>
      </c>
    </row>
    <row r="7" spans="1:1">
      <c r="A7" s="59" t="s">
        <v>228</v>
      </c>
    </row>
    <row r="8" spans="1:1">
      <c r="A8" s="59" t="s">
        <v>229</v>
      </c>
    </row>
    <row r="9" spans="1:1" ht="15" thickBot="1">
      <c r="A9" s="60" t="s">
        <v>230</v>
      </c>
    </row>
    <row r="10" spans="1:1">
      <c r="A10" s="46"/>
    </row>
    <row r="14" spans="1:1">
      <c r="A14" s="98" t="s">
        <v>521</v>
      </c>
    </row>
    <row r="15" spans="1:1">
      <c r="A15" s="98" t="s">
        <v>522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X 4 I W 8 P F S M K l A A A A 9 g A A A B I A H A B D b 2 5 m a W c v U G F j a 2 F n Z S 5 4 b W w g o h g A K K A U A A A A A A A A A A A A A A A A A A A A A A A A A A A A h Y 9 B D o I w F E S v Q r q n L Y i J I Z + S 6 F Y S o 4 l x 2 5 Q K D V A I L Z a 7 u f B I X k G M o u 5 c z p u 3 m L l f b 5 C O T e 1 d Z G 9 U q x M U Y I o 8 q U W b K 1 0 k a L B n f 4 V S B j s u K l 5 I b 5 K 1 i U e T J 6 i 0 t o s J c c 5 h t 8 B t X 5 C Q 0 o C c s u 1 B l L L h 6 C O r / 7 K v t L F c C 4 k Y H F 9 j W I i D i O K I L j E F M k P I l P 4 K 4 b T 3 2 f 5 A 2 A y 1 H X r J O u u v 9 0 D m C O T 9 g T 0 A U E s D B B Q A A g A I A G V + C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f g h b K I p H u A 4 A A A A R A A A A E w A c A E Z v c m 1 1 b G F z L 1 N l Y 3 R p b 2 4 x L m 0 g o h g A K K A U A A A A A A A A A A A A A A A A A A A A A A A A A A A A K 0 5 N L s n M z 1 M I h t C G 1 g B Q S w E C L Q A U A A I A C A B l f g h b w 8 V I w q U A A A D 2 A A A A E g A A A A A A A A A A A A A A A A A A A A A A Q 2 9 u Z m l n L 1 B h Y 2 t h Z 2 U u e G 1 s U E s B A i 0 A F A A C A A g A Z X 4 I W w / K 6 a u k A A A A 6 Q A A A B M A A A A A A A A A A A A A A A A A 8 Q A A A F t D b 2 5 0 Z W 5 0 X 1 R 5 c G V z X S 5 4 b W x Q S w E C L Q A U A A I A C A B l f g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+ 9 q c I H R k S f n n r T V I h z 5 g A A A A A C A A A A A A A Q Z g A A A A E A A C A A A A C h H J K e a S Q r 7 P 0 j x 2 U j B t r 0 z Z Y d g N A a c Q s W k I B s Z H U / C g A A A A A O g A A A A A I A A C A A A A C k z F 4 u v v 9 M O z a c P t p Z c x n T u z U o Y k i Z Y o 8 7 y Y D U B W d i 5 1 A A A A D F h C z E m h F 3 W w M W Z r 6 C 3 2 R u E p k f V j 6 i v i s q u o D t h T F T 4 5 b B R + i e R J Q U j a B F + x O U P V a 5 W u s x 3 u R f I x P V 4 n h B v M F L 2 r o b 9 E 7 B n 3 0 e 6 J D q i 1 f o 7 U A A A A D q 3 3 h A G m O g Q I n v H f m E U 6 4 g q 6 x 2 B 7 Y I q 5 r 8 L L N n H J u T k g G l T T 5 X Q d g + n c w e j G f r d S v M J 5 G P z R Z N w z T F x T z S 4 8 L f < / D a t a M a s h u p > 
</file>

<file path=customXml/itemProps1.xml><?xml version="1.0" encoding="utf-8"?>
<ds:datastoreItem xmlns:ds="http://schemas.openxmlformats.org/officeDocument/2006/customXml" ds:itemID="{9CF5A62F-77FB-44DA-A43C-097A6CC1B2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ETAPA 1</vt:lpstr>
      <vt:lpstr>ETAPA 2</vt:lpstr>
      <vt:lpstr>ETAPA 3</vt:lpstr>
      <vt:lpstr>PARF</vt:lpstr>
      <vt:lpstr>CLASSIFICAÇÃO DE BOLSAS</vt:lpstr>
      <vt:lpstr>CLASSIFICAÇÃO DE DESPESAS</vt:lpstr>
      <vt:lpstr>'ETAPA 1'!Area_de_impressao</vt:lpstr>
      <vt:lpstr>'ETAPA 2'!Area_de_impressao</vt:lpstr>
      <vt:lpstr>'ETAPA 3'!Area_de_impressao</vt:lpstr>
      <vt:lpstr>PARF!Area_de_impressao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Werlen</dc:creator>
  <cp:keywords/>
  <dc:description/>
  <cp:lastModifiedBy>Leonam Morais de Oliveira</cp:lastModifiedBy>
  <cp:revision/>
  <dcterms:created xsi:type="dcterms:W3CDTF">2006-09-16T00:00:00Z</dcterms:created>
  <dcterms:modified xsi:type="dcterms:W3CDTF">2025-11-26T17:53:02Z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180F1C52B41D47A6929E5E880A8D2D92_12</vt:lpwstr>
  </property>
  <property fmtid="{D5CDD505-2E9C-101B-9397-08002B2CF9AE}" pid="3" name="KSOProductBuildVer">
    <vt:lpwstr>1046-12.2.0.13359</vt:lpwstr>
  </property>
</Properties>
</file>